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<sst xmlns="http://schemas.openxmlformats.org/spreadsheetml/2006/main" count="281" uniqueCount="136">
  <si>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</si>
  <si>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</si>
  <si>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</si>
  <si>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</si>
  <si>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</si>
  <si>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</si>
  <si>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</si>
  <si>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</si>
  <si>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</si>
  <si>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</si>
  <si>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</si>
  <si>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</si>
  <si>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</si>
  <si>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</si>
  <si>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</si>
  <si>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Побутова техніка</t>
  </si>
  <si>
    <t>Будівельні матеріали</t>
  </si>
  <si>
    <t>Херсонська протитуберкульозна поліклініка</t>
  </si>
  <si>
    <t>Лікарські препарати</t>
  </si>
  <si>
    <t>ОБФ "Медицина"</t>
  </si>
  <si>
    <t>Господарчі товари</t>
  </si>
  <si>
    <t>Вузли та деталі</t>
  </si>
  <si>
    <t>Господарчий інвентар, вироби текстильні тощо</t>
  </si>
  <si>
    <t>Канцелярські товари, папір</t>
  </si>
  <si>
    <t>Періодичні видання</t>
  </si>
  <si>
    <t>Електротовари, електрообладнання</t>
  </si>
  <si>
    <t>Паливно-мастильні матеріали та запчастини</t>
  </si>
  <si>
    <t>Бланочна, друкована продукція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</si>
  <si>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</si>
  <si>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</si>
  <si>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</si>
  <si>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Телекомунікаційні послуги</t>
  </si>
  <si>
    <t>Інші послуги (крім комунальних)</t>
  </si>
  <si>
    <t>Меблі</t>
  </si>
  <si>
    <t>Медичне обладнання</t>
  </si>
  <si>
    <t>Лікарські засоби</t>
  </si>
  <si>
    <t>Витратні матеріали</t>
  </si>
  <si>
    <t>Вироби медичного призначення</t>
  </si>
  <si>
    <t>Інші фармацевтичні препарати</t>
  </si>
  <si>
    <t>Всього за рік</t>
  </si>
  <si>
    <t>х</t>
  </si>
  <si>
    <t>Техобслуговування РРО</t>
  </si>
  <si>
    <t>Програмне супроводження</t>
  </si>
  <si>
    <t>Обстеження крові на РВ</t>
  </si>
  <si>
    <t>Техобслуговування і ремонт медобладнання</t>
  </si>
  <si>
    <t>Деззасоби</t>
  </si>
  <si>
    <t>Техобслуговування комп- та оргтехніки</t>
  </si>
  <si>
    <t>І           квартал</t>
  </si>
  <si>
    <t>КНП "Херсонська міська клінічна лікарня ім. Є.Є. Карабелеша" за  2019 рік</t>
  </si>
  <si>
    <t>Канцтовари, папір</t>
  </si>
  <si>
    <t>Комплектуючі до комптехніки</t>
  </si>
  <si>
    <t>Лабораторні реактиви</t>
  </si>
  <si>
    <t>Мийні засоби</t>
  </si>
  <si>
    <t>Препарати для рентгендосліджень</t>
  </si>
  <si>
    <t>Сантехнічні вироби</t>
  </si>
  <si>
    <t>Електротовари</t>
  </si>
  <si>
    <t>Вакцина</t>
  </si>
  <si>
    <t>Шприці</t>
  </si>
  <si>
    <t>Витратні медичні матеріали</t>
  </si>
  <si>
    <t>Медичні вироби</t>
  </si>
  <si>
    <t>Медичні бланки</t>
  </si>
  <si>
    <t>Прокладка комп. мережи</t>
  </si>
  <si>
    <t>Оренда обладнання</t>
  </si>
  <si>
    <t>Техобслуговування і ремонт автомобілів</t>
  </si>
  <si>
    <t>Техобслуговування і ремонт немедобладнання</t>
  </si>
  <si>
    <t>Проїздні квитки</t>
  </si>
  <si>
    <t>Повірка медобладнная і приладів</t>
  </si>
  <si>
    <t>Ліцензія</t>
  </si>
  <si>
    <t>Навчання персоналу</t>
  </si>
  <si>
    <t>Паспортизація систем вентиляції</t>
  </si>
  <si>
    <t>Комптехніка</t>
  </si>
  <si>
    <t>Вироби медпризначення</t>
  </si>
  <si>
    <t>Херсонський обласний центр профілактики та боротьби зі СНІДом</t>
  </si>
  <si>
    <t>Лікарські засоби та витратні матеріали</t>
  </si>
  <si>
    <t>Аптека Гаєвського</t>
  </si>
  <si>
    <t>Первинна профспілкова організація КНП "Херсонська міська клінічна лікарня ім.Є.Є. Карабелеша"</t>
  </si>
  <si>
    <t>Суворовський РО Товариства Червоного Хреста України</t>
  </si>
  <si>
    <t>ТОВ "Фарма Лайф"</t>
  </si>
  <si>
    <t>Витратні матеріали до комптехніки</t>
  </si>
  <si>
    <t>Комп- та оргтехніка</t>
  </si>
  <si>
    <t>Послуги з обстеження крові на РВ</t>
  </si>
  <si>
    <t>Послуги зі страхування</t>
  </si>
  <si>
    <t>Технічне освідчення та перезарядка вогнегасників</t>
  </si>
  <si>
    <t>Розробка проекту землеустрою</t>
  </si>
  <si>
    <t>Послуги з вивезення будівельного сміття</t>
  </si>
  <si>
    <t>Монтаж контуру заземлення</t>
  </si>
  <si>
    <t>Технічне обслуговування і ремонт автомобілів</t>
  </si>
  <si>
    <t>Всього отримано благодійних пожертв, тис. грн.</t>
  </si>
  <si>
    <t>ІІ           квартал</t>
  </si>
  <si>
    <t>ПрАТ "ФФ Дарниця"</t>
  </si>
  <si>
    <t>ХО БФ "Мангуст"</t>
  </si>
  <si>
    <t>Спирт етиловий</t>
  </si>
  <si>
    <t>М'який інвентар</t>
  </si>
  <si>
    <t>Вогнегасники, предмети протипожежного значення</t>
  </si>
  <si>
    <t>Юридичні послуги</t>
  </si>
  <si>
    <t>Поточний ремонт приміщень амбулаторії ХДУ</t>
  </si>
  <si>
    <t>Поточний ремонт приміщень (поліклініки №2)</t>
  </si>
  <si>
    <t>Комп- або оргтехніка</t>
  </si>
  <si>
    <t>Питна вода</t>
  </si>
  <si>
    <t>Бензин та запчастини до авто</t>
  </si>
  <si>
    <t>Велотренажер</t>
  </si>
  <si>
    <t>Вузли та деталі до медобладнання</t>
  </si>
  <si>
    <t>Дезинфекційні засоби</t>
  </si>
  <si>
    <t>Друкована продукція</t>
  </si>
  <si>
    <t>Інші послуги</t>
  </si>
  <si>
    <t xml:space="preserve">Комплектуючі до комптехніки </t>
  </si>
  <si>
    <t>Кондиціонер</t>
  </si>
  <si>
    <t>Лабораторний посуд</t>
  </si>
  <si>
    <t>Тест-системи</t>
  </si>
  <si>
    <t>Література з охорони праці</t>
  </si>
  <si>
    <t>Монтаж кондиціонера</t>
  </si>
  <si>
    <t>Оренда облданання</t>
  </si>
  <si>
    <t>Повірка обладнання</t>
  </si>
  <si>
    <t>Предмети протипожежного значення</t>
  </si>
  <si>
    <t>Проїздні квитки, відрядження</t>
  </si>
  <si>
    <t>Страхування авто</t>
  </si>
  <si>
    <t>Тесктильні вироби</t>
  </si>
  <si>
    <t>Техобслуговування і  ремонт комптехніки</t>
  </si>
  <si>
    <t>Техобслуговування і  ремонт медобладнання</t>
  </si>
  <si>
    <t>Техогляд і перезарядка вогнегасників</t>
  </si>
  <si>
    <t>Холодильник для зберігання медикаментів</t>
  </si>
  <si>
    <t>Всього за І квартал 2019</t>
  </si>
  <si>
    <t>Всього за ІІ квартал 2019</t>
  </si>
  <si>
    <t>Засоби для митя та чищення</t>
  </si>
  <si>
    <t>Послуги страхування</t>
  </si>
  <si>
    <t>Вироби текстильні</t>
  </si>
  <si>
    <t>Техобслуговування систем газопостачання</t>
  </si>
  <si>
    <t>Послуги з проведення санітарно-гігієнічного дослідження</t>
  </si>
  <si>
    <t>Послуги охорони</t>
  </si>
  <si>
    <t>ІІІ           квартал</t>
  </si>
  <si>
    <t>БФ "Фармак"</t>
  </si>
  <si>
    <t>КЗ "Обласна база спецмедпостачання"</t>
  </si>
  <si>
    <t>Дезрозчини</t>
  </si>
  <si>
    <t>Продукти харчування</t>
  </si>
  <si>
    <t>Супроводження програми</t>
  </si>
  <si>
    <t>Інструментарй, інвентар тощо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</si>
</sst>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65">
    <font>
      <sz val="11"/>
      <color rgb="FF333333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Calibri"/>
      <family val="2"/>
    </font>
    <font>
      <sz val="8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333333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164" fontId="57" fillId="0" borderId="10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53" applyFont="1" applyFill="1" applyBorder="1" applyAlignment="1">
      <alignment vertical="center" wrapText="1"/>
      <protection/>
    </xf>
    <xf numFmtId="0" fontId="15" fillId="0" borderId="12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center" vertical="center" wrapText="1"/>
    </xf>
    <xf numFmtId="164" fontId="59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59" fillId="0" borderId="14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horizontal="left" vertical="top"/>
    </xf>
    <xf numFmtId="164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4" fontId="56" fillId="0" borderId="15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 shrinkToFit="1"/>
    </xf>
    <xf numFmtId="164" fontId="12" fillId="0" borderId="11" xfId="0" applyNumberFormat="1" applyFont="1" applyBorder="1" applyAlignment="1">
      <alignment vertical="center"/>
    </xf>
    <xf numFmtId="0" fontId="5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64" fontId="57" fillId="0" borderId="16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164" fontId="57" fillId="0" borderId="18" xfId="0" applyNumberFormat="1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164" fontId="18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top" wrapText="1"/>
    </xf>
    <xf numFmtId="0" fontId="19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/>
    </xf>
    <xf numFmtId="0" fontId="61" fillId="0" borderId="10" xfId="52" applyFont="1" applyBorder="1" applyAlignment="1">
      <alignment horizontal="left" vertical="center" wrapText="1"/>
      <protection/>
    </xf>
    <xf numFmtId="0" fontId="11" fillId="0" borderId="15" xfId="0" applyFont="1" applyBorder="1" applyAlignment="1">
      <alignment vertical="center"/>
    </xf>
    <xf numFmtId="0" fontId="61" fillId="0" borderId="15" xfId="52" applyFont="1" applyBorder="1" applyAlignment="1">
      <alignment horizontal="left" vertical="center" wrapText="1"/>
      <protection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64" fontId="64" fillId="0" borderId="10" xfId="0" applyNumberFormat="1" applyFont="1" applyBorder="1" applyAlignment="1">
      <alignment horizontal="center" vertical="center" shrinkToFit="1"/>
    </xf>
    <xf numFmtId="164" fontId="12" fillId="0" borderId="10" xfId="0" applyNumberFormat="1" applyFont="1" applyBorder="1" applyAlignment="1">
      <alignment vertical="center"/>
    </xf>
    <xf numFmtId="164" fontId="64" fillId="0" borderId="11" xfId="0" applyNumberFormat="1" applyFont="1" applyBorder="1" applyAlignment="1">
      <alignment horizontal="center" vertical="center" shrinkToFit="1"/>
    </xf>
    <xf numFmtId="164" fontId="12" fillId="0" borderId="11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164" fontId="64" fillId="0" borderId="15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left" vertical="top" wrapText="1"/>
    </xf>
    <xf numFmtId="164" fontId="64" fillId="0" borderId="27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9"/>
  <sheetViews>
    <sheetView tabSelected="1" zoomScalePageLayoutView="0" workbookViewId="0" topLeftCell="A70">
      <selection activeCell="A2" sqref="A2:K2"/>
    </sheetView>
  </sheetViews>
  <sheetFormatPr defaultColWidth="14.421875" defaultRowHeight="15" customHeight="1"/>
  <cols>
    <col min="1" max="1" width="8.421875" style="31" customWidth="1"/>
    <col min="2" max="2" width="16.8515625" style="31" customWidth="1"/>
    <col min="3" max="3" width="8.57421875" style="31" customWidth="1"/>
    <col min="4" max="4" width="8.421875" style="31" customWidth="1"/>
    <col min="5" max="5" width="19.7109375" style="31" customWidth="1"/>
    <col min="6" max="6" width="7.28125" style="31" customWidth="1"/>
    <col min="7" max="7" width="16.421875" style="31" customWidth="1"/>
    <col min="8" max="8" width="6.57421875" style="31" customWidth="1"/>
    <col min="9" max="9" width="16.7109375" style="31" customWidth="1"/>
    <col min="10" max="10" width="6.7109375" style="31" customWidth="1"/>
    <col min="11" max="11" width="10.421875" style="31" customWidth="1"/>
    <col min="12" max="15" width="6.421875" style="31" customWidth="1"/>
    <col min="16" max="20" width="8.00390625" style="31" customWidth="1"/>
    <col min="21" max="16384" width="14.421875" style="31" customWidth="1"/>
  </cols>
  <sheetData>
    <row r="1" spans="1:11" ht="12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 customHeight="1">
      <c r="A2" s="71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>
      <c r="A3" s="72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2.75" customHeight="1">
      <c r="A4" s="73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2.75" customHeight="1" thickBot="1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>
      <c r="A6" s="74" t="s">
        <v>3</v>
      </c>
      <c r="B6" s="76" t="s">
        <v>4</v>
      </c>
      <c r="C6" s="76" t="s">
        <v>5</v>
      </c>
      <c r="D6" s="78"/>
      <c r="E6" s="78"/>
      <c r="F6" s="76" t="s">
        <v>87</v>
      </c>
      <c r="G6" s="76" t="s">
        <v>6</v>
      </c>
      <c r="H6" s="78"/>
      <c r="I6" s="78"/>
      <c r="J6" s="78"/>
      <c r="K6" s="79" t="s">
        <v>7</v>
      </c>
    </row>
    <row r="7" spans="1:11" ht="78" customHeight="1">
      <c r="A7" s="75"/>
      <c r="B7" s="77"/>
      <c r="C7" s="47" t="s">
        <v>8</v>
      </c>
      <c r="D7" s="47" t="s">
        <v>9</v>
      </c>
      <c r="E7" s="47" t="s">
        <v>10</v>
      </c>
      <c r="F7" s="77"/>
      <c r="G7" s="47" t="s">
        <v>11</v>
      </c>
      <c r="H7" s="47" t="s">
        <v>12</v>
      </c>
      <c r="I7" s="47" t="s">
        <v>13</v>
      </c>
      <c r="J7" s="47" t="s">
        <v>12</v>
      </c>
      <c r="K7" s="80"/>
    </row>
    <row r="8" spans="1:11" ht="24" customHeight="1">
      <c r="A8" s="81" t="s">
        <v>47</v>
      </c>
      <c r="B8" s="83" t="s">
        <v>14</v>
      </c>
      <c r="C8" s="85">
        <f>401.8-76.5</f>
        <v>325.3</v>
      </c>
      <c r="D8" s="18">
        <v>4.7</v>
      </c>
      <c r="E8" s="19" t="s">
        <v>20</v>
      </c>
      <c r="F8" s="87">
        <f>C8+SUM(D8:D20)</f>
        <v>361.3</v>
      </c>
      <c r="G8" s="28" t="s">
        <v>53</v>
      </c>
      <c r="H8" s="5">
        <v>0.7</v>
      </c>
      <c r="I8" s="19" t="str">
        <f>E8</f>
        <v>Господарчі товари</v>
      </c>
      <c r="J8" s="18">
        <f>D8</f>
        <v>4.7</v>
      </c>
      <c r="K8" s="89">
        <f>F8-SUM(H8:H37)-SUM(J8:J16)</f>
        <v>79.29999999999998</v>
      </c>
    </row>
    <row r="9" spans="1:11" ht="23.25" customHeight="1">
      <c r="A9" s="81"/>
      <c r="B9" s="83"/>
      <c r="C9" s="85"/>
      <c r="D9" s="18">
        <f>0.5+7.1</f>
        <v>7.6</v>
      </c>
      <c r="E9" s="19" t="s">
        <v>15</v>
      </c>
      <c r="F9" s="87"/>
      <c r="G9" s="28" t="s">
        <v>51</v>
      </c>
      <c r="H9" s="5">
        <v>72.9</v>
      </c>
      <c r="I9" s="19" t="str">
        <f aca="true" t="shared" si="0" ref="I9:I14">E9</f>
        <v>Побутова техніка</v>
      </c>
      <c r="J9" s="18">
        <f aca="true" t="shared" si="1" ref="J9:J14">D9</f>
        <v>7.6</v>
      </c>
      <c r="K9" s="89"/>
    </row>
    <row r="10" spans="1:11" ht="23.25" customHeight="1">
      <c r="A10" s="81"/>
      <c r="B10" s="83"/>
      <c r="C10" s="85"/>
      <c r="D10" s="18">
        <v>6.6</v>
      </c>
      <c r="E10" s="9" t="s">
        <v>22</v>
      </c>
      <c r="F10" s="87"/>
      <c r="G10" s="28" t="s">
        <v>56</v>
      </c>
      <c r="H10" s="5">
        <v>4.1</v>
      </c>
      <c r="I10" s="19" t="str">
        <f t="shared" si="0"/>
        <v>Господарчий інвентар, вироби текстильні тощо</v>
      </c>
      <c r="J10" s="18">
        <f t="shared" si="1"/>
        <v>6.6</v>
      </c>
      <c r="K10" s="89"/>
    </row>
    <row r="11" spans="1:11" ht="20.25" customHeight="1">
      <c r="A11" s="81"/>
      <c r="B11" s="83"/>
      <c r="C11" s="85"/>
      <c r="D11" s="18">
        <v>6</v>
      </c>
      <c r="E11" s="29" t="s">
        <v>71</v>
      </c>
      <c r="F11" s="87"/>
      <c r="G11" s="28" t="s">
        <v>43</v>
      </c>
      <c r="H11" s="5">
        <v>12.8</v>
      </c>
      <c r="I11" s="19" t="str">
        <f t="shared" si="0"/>
        <v>Вироби медпризначення</v>
      </c>
      <c r="J11" s="18">
        <f t="shared" si="1"/>
        <v>6</v>
      </c>
      <c r="K11" s="89"/>
    </row>
    <row r="12" spans="1:11" ht="20.25" customHeight="1">
      <c r="A12" s="81"/>
      <c r="B12" s="83"/>
      <c r="C12" s="85"/>
      <c r="D12" s="18">
        <v>9</v>
      </c>
      <c r="E12" s="29" t="s">
        <v>70</v>
      </c>
      <c r="F12" s="87"/>
      <c r="G12" s="28" t="s">
        <v>57</v>
      </c>
      <c r="H12" s="5">
        <v>1.8</v>
      </c>
      <c r="I12" s="19" t="str">
        <f t="shared" si="0"/>
        <v>Комптехніка</v>
      </c>
      <c r="J12" s="18">
        <f t="shared" si="1"/>
        <v>9</v>
      </c>
      <c r="K12" s="89"/>
    </row>
    <row r="13" spans="1:11" ht="23.25" customHeight="1">
      <c r="A13" s="81"/>
      <c r="B13" s="83"/>
      <c r="C13" s="85"/>
      <c r="D13" s="18">
        <v>1.8</v>
      </c>
      <c r="E13" s="29" t="s">
        <v>34</v>
      </c>
      <c r="F13" s="87"/>
      <c r="G13" s="28" t="s">
        <v>58</v>
      </c>
      <c r="H13" s="5">
        <v>2.2</v>
      </c>
      <c r="I13" s="19" t="str">
        <f t="shared" si="0"/>
        <v>Медичне обладнання</v>
      </c>
      <c r="J13" s="18">
        <f t="shared" si="1"/>
        <v>1.8</v>
      </c>
      <c r="K13" s="89"/>
    </row>
    <row r="14" spans="1:11" ht="22.5" customHeight="1">
      <c r="A14" s="81"/>
      <c r="B14" s="83"/>
      <c r="C14" s="85"/>
      <c r="D14" s="18">
        <v>0.3</v>
      </c>
      <c r="E14" s="29" t="s">
        <v>58</v>
      </c>
      <c r="F14" s="87"/>
      <c r="G14" s="28" t="s">
        <v>59</v>
      </c>
      <c r="H14" s="5">
        <v>2.1</v>
      </c>
      <c r="I14" s="9" t="str">
        <f t="shared" si="0"/>
        <v>Витратні медичні матеріали</v>
      </c>
      <c r="J14" s="18">
        <f t="shared" si="1"/>
        <v>0.3</v>
      </c>
      <c r="K14" s="89"/>
    </row>
    <row r="15" spans="1:11" ht="23.25" customHeight="1">
      <c r="A15" s="81"/>
      <c r="B15" s="83"/>
      <c r="C15" s="85"/>
      <c r="D15" s="18"/>
      <c r="E15" s="29"/>
      <c r="F15" s="87"/>
      <c r="G15" s="28" t="s">
        <v>60</v>
      </c>
      <c r="H15" s="5">
        <v>4.9</v>
      </c>
      <c r="I15" s="9"/>
      <c r="J15" s="46"/>
      <c r="K15" s="89"/>
    </row>
    <row r="16" spans="1:11" ht="23.25" customHeight="1">
      <c r="A16" s="81"/>
      <c r="B16" s="83"/>
      <c r="C16" s="85"/>
      <c r="D16" s="18"/>
      <c r="E16" s="29"/>
      <c r="F16" s="87"/>
      <c r="G16" s="28" t="s">
        <v>45</v>
      </c>
      <c r="H16" s="5">
        <v>14.9</v>
      </c>
      <c r="I16" s="9"/>
      <c r="J16" s="46"/>
      <c r="K16" s="89"/>
    </row>
    <row r="17" spans="1:11" ht="20.25" customHeight="1">
      <c r="A17" s="81"/>
      <c r="B17" s="83"/>
      <c r="C17" s="85"/>
      <c r="D17" s="18"/>
      <c r="E17" s="29"/>
      <c r="F17" s="87"/>
      <c r="G17" s="28" t="s">
        <v>50</v>
      </c>
      <c r="H17" s="5">
        <v>2.9</v>
      </c>
      <c r="I17" s="9"/>
      <c r="J17" s="46"/>
      <c r="K17" s="89"/>
    </row>
    <row r="18" spans="1:11" ht="20.25" customHeight="1">
      <c r="A18" s="81"/>
      <c r="B18" s="83"/>
      <c r="C18" s="85"/>
      <c r="D18" s="18"/>
      <c r="E18" s="29"/>
      <c r="F18" s="87"/>
      <c r="G18" s="28" t="s">
        <v>20</v>
      </c>
      <c r="H18" s="5">
        <v>3.1</v>
      </c>
      <c r="I18" s="9"/>
      <c r="J18" s="46"/>
      <c r="K18" s="89"/>
    </row>
    <row r="19" spans="1:11" ht="20.25" customHeight="1">
      <c r="A19" s="81"/>
      <c r="B19" s="83"/>
      <c r="C19" s="85"/>
      <c r="D19" s="18"/>
      <c r="E19" s="29"/>
      <c r="F19" s="87"/>
      <c r="G19" s="28" t="s">
        <v>52</v>
      </c>
      <c r="H19" s="5">
        <v>3.3</v>
      </c>
      <c r="I19" s="9"/>
      <c r="J19" s="46"/>
      <c r="K19" s="89"/>
    </row>
    <row r="20" spans="1:11" ht="20.25" customHeight="1">
      <c r="A20" s="81"/>
      <c r="B20" s="83"/>
      <c r="C20" s="85"/>
      <c r="D20" s="18"/>
      <c r="E20" s="29"/>
      <c r="F20" s="87"/>
      <c r="G20" s="28" t="s">
        <v>16</v>
      </c>
      <c r="H20" s="5">
        <v>6.9</v>
      </c>
      <c r="I20" s="9"/>
      <c r="J20" s="46"/>
      <c r="K20" s="89"/>
    </row>
    <row r="21" spans="1:11" ht="20.25" customHeight="1">
      <c r="A21" s="81"/>
      <c r="B21" s="83"/>
      <c r="C21" s="85"/>
      <c r="D21" s="46"/>
      <c r="E21" s="29"/>
      <c r="F21" s="87"/>
      <c r="G21" s="28" t="s">
        <v>54</v>
      </c>
      <c r="H21" s="5">
        <v>2</v>
      </c>
      <c r="I21" s="9"/>
      <c r="J21" s="46"/>
      <c r="K21" s="89"/>
    </row>
    <row r="22" spans="1:11" ht="20.25" customHeight="1">
      <c r="A22" s="81"/>
      <c r="B22" s="83"/>
      <c r="C22" s="85"/>
      <c r="D22" s="46"/>
      <c r="E22" s="29"/>
      <c r="F22" s="87"/>
      <c r="G22" s="28" t="s">
        <v>55</v>
      </c>
      <c r="H22" s="5">
        <v>3.3</v>
      </c>
      <c r="I22" s="9"/>
      <c r="J22" s="46"/>
      <c r="K22" s="89"/>
    </row>
    <row r="23" spans="1:11" ht="20.25" customHeight="1">
      <c r="A23" s="81"/>
      <c r="B23" s="83"/>
      <c r="C23" s="85"/>
      <c r="D23" s="46"/>
      <c r="E23" s="29"/>
      <c r="F23" s="87"/>
      <c r="G23" s="28" t="s">
        <v>41</v>
      </c>
      <c r="H23" s="5">
        <v>2.2</v>
      </c>
      <c r="I23" s="9"/>
      <c r="J23" s="46"/>
      <c r="K23" s="89"/>
    </row>
    <row r="24" spans="1:11" ht="20.25" customHeight="1">
      <c r="A24" s="81"/>
      <c r="B24" s="83"/>
      <c r="C24" s="85"/>
      <c r="D24" s="46"/>
      <c r="E24" s="29"/>
      <c r="F24" s="87"/>
      <c r="G24" s="28" t="s">
        <v>42</v>
      </c>
      <c r="H24" s="5">
        <v>21.6</v>
      </c>
      <c r="I24" s="9"/>
      <c r="J24" s="46"/>
      <c r="K24" s="89"/>
    </row>
    <row r="25" spans="1:11" ht="20.25" customHeight="1">
      <c r="A25" s="81"/>
      <c r="B25" s="83"/>
      <c r="C25" s="85"/>
      <c r="D25" s="46"/>
      <c r="E25" s="29"/>
      <c r="F25" s="87"/>
      <c r="G25" s="28" t="s">
        <v>49</v>
      </c>
      <c r="H25" s="5">
        <v>6.9</v>
      </c>
      <c r="I25" s="9"/>
      <c r="J25" s="46"/>
      <c r="K25" s="89"/>
    </row>
    <row r="26" spans="1:11" ht="20.25" customHeight="1">
      <c r="A26" s="81"/>
      <c r="B26" s="83"/>
      <c r="C26" s="85"/>
      <c r="D26" s="46"/>
      <c r="E26" s="29"/>
      <c r="F26" s="87"/>
      <c r="G26" s="28" t="s">
        <v>61</v>
      </c>
      <c r="H26" s="5">
        <v>2.3</v>
      </c>
      <c r="I26" s="9"/>
      <c r="J26" s="46"/>
      <c r="K26" s="89"/>
    </row>
    <row r="27" spans="1:11" ht="37.5" customHeight="1">
      <c r="A27" s="81"/>
      <c r="B27" s="83"/>
      <c r="C27" s="85"/>
      <c r="D27" s="21"/>
      <c r="E27" s="21"/>
      <c r="F27" s="87"/>
      <c r="G27" s="28" t="s">
        <v>64</v>
      </c>
      <c r="H27" s="5">
        <v>1.2</v>
      </c>
      <c r="I27" s="6"/>
      <c r="J27" s="6"/>
      <c r="K27" s="89"/>
    </row>
    <row r="28" spans="1:11" ht="23.25" customHeight="1">
      <c r="A28" s="81"/>
      <c r="B28" s="83"/>
      <c r="C28" s="85"/>
      <c r="D28" s="21"/>
      <c r="E28" s="21"/>
      <c r="F28" s="87"/>
      <c r="G28" s="28" t="s">
        <v>44</v>
      </c>
      <c r="H28" s="5">
        <v>16.7</v>
      </c>
      <c r="I28" s="6"/>
      <c r="J28" s="6"/>
      <c r="K28" s="89"/>
    </row>
    <row r="29" spans="1:11" ht="23.25" customHeight="1">
      <c r="A29" s="81"/>
      <c r="B29" s="83"/>
      <c r="C29" s="85"/>
      <c r="D29" s="21"/>
      <c r="E29" s="21"/>
      <c r="F29" s="87"/>
      <c r="G29" s="28" t="s">
        <v>69</v>
      </c>
      <c r="H29" s="5">
        <v>9.2</v>
      </c>
      <c r="I29" s="6"/>
      <c r="J29" s="6"/>
      <c r="K29" s="89"/>
    </row>
    <row r="30" spans="1:11" ht="13.5" customHeight="1">
      <c r="A30" s="81"/>
      <c r="B30" s="83"/>
      <c r="C30" s="85"/>
      <c r="D30" s="21"/>
      <c r="E30" s="21"/>
      <c r="F30" s="87"/>
      <c r="G30" s="28" t="s">
        <v>62</v>
      </c>
      <c r="H30" s="5">
        <v>27</v>
      </c>
      <c r="I30" s="6"/>
      <c r="J30" s="6"/>
      <c r="K30" s="89"/>
    </row>
    <row r="31" spans="1:11" ht="23.25" customHeight="1">
      <c r="A31" s="81"/>
      <c r="B31" s="83"/>
      <c r="C31" s="85"/>
      <c r="D31" s="21"/>
      <c r="E31" s="21"/>
      <c r="F31" s="87"/>
      <c r="G31" s="28" t="s">
        <v>63</v>
      </c>
      <c r="H31" s="5">
        <v>0.4</v>
      </c>
      <c r="I31" s="6"/>
      <c r="J31" s="6"/>
      <c r="K31" s="89"/>
    </row>
    <row r="32" spans="1:11" ht="15" customHeight="1">
      <c r="A32" s="81"/>
      <c r="B32" s="83"/>
      <c r="C32" s="85"/>
      <c r="D32" s="21"/>
      <c r="E32" s="21"/>
      <c r="F32" s="87"/>
      <c r="G32" s="28" t="s">
        <v>65</v>
      </c>
      <c r="H32" s="5">
        <v>1.3</v>
      </c>
      <c r="I32" s="6"/>
      <c r="J32" s="6"/>
      <c r="K32" s="89"/>
    </row>
    <row r="33" spans="1:11" ht="12" customHeight="1">
      <c r="A33" s="81"/>
      <c r="B33" s="84"/>
      <c r="C33" s="86"/>
      <c r="D33" s="22"/>
      <c r="E33" s="19"/>
      <c r="F33" s="88"/>
      <c r="G33" s="28" t="s">
        <v>33</v>
      </c>
      <c r="H33" s="5">
        <v>4</v>
      </c>
      <c r="I33" s="6"/>
      <c r="J33" s="6"/>
      <c r="K33" s="90"/>
    </row>
    <row r="34" spans="1:11" ht="27" customHeight="1">
      <c r="A34" s="81"/>
      <c r="B34" s="84"/>
      <c r="C34" s="86"/>
      <c r="D34" s="22"/>
      <c r="E34" s="19"/>
      <c r="F34" s="88"/>
      <c r="G34" s="28" t="s">
        <v>66</v>
      </c>
      <c r="H34" s="5">
        <v>12.3</v>
      </c>
      <c r="I34" s="6"/>
      <c r="J34" s="6"/>
      <c r="K34" s="90"/>
    </row>
    <row r="35" spans="1:11" ht="13.5" customHeight="1">
      <c r="A35" s="81"/>
      <c r="B35" s="84"/>
      <c r="C35" s="86"/>
      <c r="D35" s="22"/>
      <c r="E35" s="19"/>
      <c r="F35" s="88"/>
      <c r="G35" s="28" t="s">
        <v>67</v>
      </c>
      <c r="H35" s="5">
        <v>1.9</v>
      </c>
      <c r="I35" s="6"/>
      <c r="J35" s="6"/>
      <c r="K35" s="90"/>
    </row>
    <row r="36" spans="1:11" ht="13.5" customHeight="1">
      <c r="A36" s="81"/>
      <c r="B36" s="84"/>
      <c r="C36" s="86"/>
      <c r="D36" s="22"/>
      <c r="E36" s="19"/>
      <c r="F36" s="88"/>
      <c r="G36" s="28" t="s">
        <v>68</v>
      </c>
      <c r="H36" s="5">
        <v>0.3</v>
      </c>
      <c r="I36" s="6"/>
      <c r="J36" s="6"/>
      <c r="K36" s="90"/>
    </row>
    <row r="37" spans="1:11" ht="22.5" customHeight="1">
      <c r="A37" s="81"/>
      <c r="B37" s="84"/>
      <c r="C37" s="86"/>
      <c r="D37" s="22"/>
      <c r="E37" s="19"/>
      <c r="F37" s="88"/>
      <c r="G37" s="28" t="s">
        <v>46</v>
      </c>
      <c r="H37" s="5">
        <v>0.8</v>
      </c>
      <c r="I37" s="6"/>
      <c r="J37" s="6"/>
      <c r="K37" s="90"/>
    </row>
    <row r="38" spans="1:11" ht="13.5" customHeight="1" hidden="1">
      <c r="A38" s="81"/>
      <c r="B38" s="84"/>
      <c r="C38" s="86"/>
      <c r="D38" s="22"/>
      <c r="E38" s="19"/>
      <c r="F38" s="88"/>
      <c r="G38" s="28"/>
      <c r="H38" s="5"/>
      <c r="I38" s="6"/>
      <c r="J38" s="6"/>
      <c r="K38" s="90"/>
    </row>
    <row r="39" spans="1:11" ht="0.75" customHeight="1" hidden="1">
      <c r="A39" s="81"/>
      <c r="B39" s="84"/>
      <c r="C39" s="86"/>
      <c r="D39" s="22"/>
      <c r="E39" s="19"/>
      <c r="F39" s="88"/>
      <c r="G39" s="28"/>
      <c r="H39" s="5"/>
      <c r="I39" s="6"/>
      <c r="J39" s="6"/>
      <c r="K39" s="90"/>
    </row>
    <row r="40" spans="1:11" ht="22.5" customHeight="1">
      <c r="A40" s="81"/>
      <c r="B40" s="84" t="s">
        <v>17</v>
      </c>
      <c r="C40" s="30"/>
      <c r="D40" s="46">
        <v>0.6</v>
      </c>
      <c r="E40" s="9" t="s">
        <v>27</v>
      </c>
      <c r="F40" s="91">
        <f>D40+D41</f>
        <v>4.3</v>
      </c>
      <c r="G40" s="28"/>
      <c r="H40" s="5"/>
      <c r="I40" s="9" t="str">
        <f aca="true" t="shared" si="2" ref="I40:I82">E40</f>
        <v>Бланочна, друкована продукція</v>
      </c>
      <c r="J40" s="46">
        <f>D40</f>
        <v>0.6</v>
      </c>
      <c r="K40" s="27"/>
    </row>
    <row r="41" spans="1:11" ht="20.25" customHeight="1">
      <c r="A41" s="81"/>
      <c r="B41" s="84"/>
      <c r="C41" s="30"/>
      <c r="D41" s="46">
        <v>3.7</v>
      </c>
      <c r="E41" s="9" t="s">
        <v>18</v>
      </c>
      <c r="F41" s="91"/>
      <c r="G41" s="6"/>
      <c r="H41" s="6"/>
      <c r="I41" s="9" t="str">
        <f t="shared" si="2"/>
        <v>Лікарські препарати</v>
      </c>
      <c r="J41" s="46">
        <f aca="true" t="shared" si="3" ref="J41:J82">D41</f>
        <v>3.7</v>
      </c>
      <c r="K41" s="8"/>
    </row>
    <row r="42" spans="1:11" ht="39" customHeight="1">
      <c r="A42" s="81"/>
      <c r="B42" s="29" t="s">
        <v>72</v>
      </c>
      <c r="C42" s="30"/>
      <c r="D42" s="46">
        <v>238.6</v>
      </c>
      <c r="E42" s="9" t="s">
        <v>73</v>
      </c>
      <c r="F42" s="49">
        <f>D42</f>
        <v>238.6</v>
      </c>
      <c r="G42" s="6"/>
      <c r="H42" s="6"/>
      <c r="I42" s="9" t="str">
        <f t="shared" si="2"/>
        <v>Лікарські засоби та витратні матеріали</v>
      </c>
      <c r="J42" s="46">
        <f t="shared" si="3"/>
        <v>238.6</v>
      </c>
      <c r="K42" s="8"/>
    </row>
    <row r="43" spans="1:11" ht="20.25" customHeight="1">
      <c r="A43" s="81"/>
      <c r="B43" s="29" t="s">
        <v>74</v>
      </c>
      <c r="C43" s="30"/>
      <c r="D43" s="46">
        <v>2.9</v>
      </c>
      <c r="E43" s="9" t="s">
        <v>73</v>
      </c>
      <c r="F43" s="49">
        <f aca="true" t="shared" si="4" ref="F43:F52">D43</f>
        <v>2.9</v>
      </c>
      <c r="G43" s="6"/>
      <c r="H43" s="6"/>
      <c r="I43" s="9" t="str">
        <f t="shared" si="2"/>
        <v>Лікарські засоби та витратні матеріали</v>
      </c>
      <c r="J43" s="46">
        <f t="shared" si="3"/>
        <v>2.9</v>
      </c>
      <c r="K43" s="8"/>
    </row>
    <row r="44" spans="1:11" ht="32.25" customHeight="1">
      <c r="A44" s="81"/>
      <c r="B44" s="84" t="s">
        <v>75</v>
      </c>
      <c r="C44" s="30"/>
      <c r="D44" s="46">
        <v>2.9</v>
      </c>
      <c r="E44" s="9" t="s">
        <v>20</v>
      </c>
      <c r="F44" s="92">
        <f>D44+D45</f>
        <v>11</v>
      </c>
      <c r="G44" s="6"/>
      <c r="H44" s="6"/>
      <c r="I44" s="9" t="str">
        <f t="shared" si="2"/>
        <v>Господарчі товари</v>
      </c>
      <c r="J44" s="46">
        <f t="shared" si="3"/>
        <v>2.9</v>
      </c>
      <c r="K44" s="8"/>
    </row>
    <row r="45" spans="1:11" ht="33.75" customHeight="1">
      <c r="A45" s="81"/>
      <c r="B45" s="84"/>
      <c r="C45" s="30"/>
      <c r="D45" s="46">
        <v>8.1</v>
      </c>
      <c r="E45" s="9" t="s">
        <v>15</v>
      </c>
      <c r="F45" s="92"/>
      <c r="G45" s="6"/>
      <c r="H45" s="6"/>
      <c r="I45" s="9" t="str">
        <f t="shared" si="2"/>
        <v>Побутова техніка</v>
      </c>
      <c r="J45" s="46">
        <f t="shared" si="3"/>
        <v>8.1</v>
      </c>
      <c r="K45" s="8"/>
    </row>
    <row r="46" spans="1:11" ht="35.25" customHeight="1">
      <c r="A46" s="81"/>
      <c r="B46" s="29" t="s">
        <v>76</v>
      </c>
      <c r="C46" s="30"/>
      <c r="D46" s="46">
        <v>18.5</v>
      </c>
      <c r="E46" s="9" t="s">
        <v>58</v>
      </c>
      <c r="F46" s="49">
        <f t="shared" si="4"/>
        <v>18.5</v>
      </c>
      <c r="G46" s="6"/>
      <c r="H46" s="6"/>
      <c r="I46" s="9" t="str">
        <f t="shared" si="2"/>
        <v>Витратні медичні матеріали</v>
      </c>
      <c r="J46" s="46">
        <f t="shared" si="3"/>
        <v>18.5</v>
      </c>
      <c r="K46" s="8"/>
    </row>
    <row r="47" spans="1:11" ht="20.25" customHeight="1">
      <c r="A47" s="81"/>
      <c r="B47" s="29" t="s">
        <v>77</v>
      </c>
      <c r="C47" s="30"/>
      <c r="D47" s="25">
        <v>0.03</v>
      </c>
      <c r="E47" s="9" t="s">
        <v>58</v>
      </c>
      <c r="F47" s="32">
        <f t="shared" si="4"/>
        <v>0.03</v>
      </c>
      <c r="G47" s="6"/>
      <c r="H47" s="6"/>
      <c r="I47" s="9" t="str">
        <f t="shared" si="2"/>
        <v>Витратні медичні матеріали</v>
      </c>
      <c r="J47" s="46">
        <f t="shared" si="3"/>
        <v>0.03</v>
      </c>
      <c r="K47" s="8"/>
    </row>
    <row r="48" spans="1:11" ht="20.25" customHeight="1">
      <c r="A48" s="81"/>
      <c r="B48" s="93" t="s">
        <v>19</v>
      </c>
      <c r="C48" s="30"/>
      <c r="D48" s="46">
        <v>92.4</v>
      </c>
      <c r="E48" s="29" t="s">
        <v>35</v>
      </c>
      <c r="F48" s="32">
        <f t="shared" si="4"/>
        <v>92.4</v>
      </c>
      <c r="G48" s="6"/>
      <c r="H48" s="6"/>
      <c r="I48" s="9" t="str">
        <f t="shared" si="2"/>
        <v>Лікарські засоби</v>
      </c>
      <c r="J48" s="46">
        <f t="shared" si="3"/>
        <v>92.4</v>
      </c>
      <c r="K48" s="8"/>
    </row>
    <row r="49" spans="1:11" ht="20.25" customHeight="1">
      <c r="A49" s="81"/>
      <c r="B49" s="93"/>
      <c r="C49" s="30"/>
      <c r="D49" s="46">
        <v>38.4</v>
      </c>
      <c r="E49" s="29" t="s">
        <v>36</v>
      </c>
      <c r="F49" s="32">
        <f t="shared" si="4"/>
        <v>38.4</v>
      </c>
      <c r="G49" s="6"/>
      <c r="H49" s="6"/>
      <c r="I49" s="9" t="str">
        <f t="shared" si="2"/>
        <v>Витратні матеріали</v>
      </c>
      <c r="J49" s="46">
        <f t="shared" si="3"/>
        <v>38.4</v>
      </c>
      <c r="K49" s="8"/>
    </row>
    <row r="50" spans="1:11" ht="20.25" customHeight="1">
      <c r="A50" s="81"/>
      <c r="B50" s="93"/>
      <c r="C50" s="30"/>
      <c r="D50" s="46">
        <v>7.3</v>
      </c>
      <c r="E50" s="29" t="s">
        <v>37</v>
      </c>
      <c r="F50" s="32">
        <f t="shared" si="4"/>
        <v>7.3</v>
      </c>
      <c r="G50" s="6"/>
      <c r="H50" s="6"/>
      <c r="I50" s="9" t="str">
        <f t="shared" si="2"/>
        <v>Вироби медичного призначення</v>
      </c>
      <c r="J50" s="46">
        <f t="shared" si="3"/>
        <v>7.3</v>
      </c>
      <c r="K50" s="8"/>
    </row>
    <row r="51" spans="1:11" ht="20.25" customHeight="1">
      <c r="A51" s="81"/>
      <c r="B51" s="93"/>
      <c r="C51" s="30"/>
      <c r="D51" s="46">
        <f>139.9+0.3</f>
        <v>140.20000000000002</v>
      </c>
      <c r="E51" s="29" t="s">
        <v>38</v>
      </c>
      <c r="F51" s="32">
        <f t="shared" si="4"/>
        <v>140.20000000000002</v>
      </c>
      <c r="G51" s="6"/>
      <c r="H51" s="6"/>
      <c r="I51" s="9" t="str">
        <f t="shared" si="2"/>
        <v>Інші фармацевтичні препарати</v>
      </c>
      <c r="J51" s="46">
        <f t="shared" si="3"/>
        <v>140.20000000000002</v>
      </c>
      <c r="K51" s="8"/>
    </row>
    <row r="52" spans="1:11" ht="20.25" customHeight="1">
      <c r="A52" s="81"/>
      <c r="B52" s="93"/>
      <c r="C52" s="30"/>
      <c r="D52" s="46">
        <v>22.8</v>
      </c>
      <c r="E52" s="29" t="s">
        <v>45</v>
      </c>
      <c r="F52" s="32">
        <f t="shared" si="4"/>
        <v>22.8</v>
      </c>
      <c r="G52" s="6"/>
      <c r="H52" s="6"/>
      <c r="I52" s="9" t="str">
        <f t="shared" si="2"/>
        <v>Деззасоби</v>
      </c>
      <c r="J52" s="46">
        <f t="shared" si="3"/>
        <v>22.8</v>
      </c>
      <c r="K52" s="8"/>
    </row>
    <row r="53" spans="1:11" ht="13.5" customHeight="1">
      <c r="A53" s="81"/>
      <c r="B53" s="93"/>
      <c r="C53" s="30"/>
      <c r="D53" s="46">
        <v>22.1</v>
      </c>
      <c r="E53" s="29" t="s">
        <v>20</v>
      </c>
      <c r="F53" s="7">
        <f>C53+D53</f>
        <v>22.1</v>
      </c>
      <c r="G53" s="6"/>
      <c r="H53" s="6"/>
      <c r="I53" s="9" t="str">
        <f t="shared" si="2"/>
        <v>Господарчі товари</v>
      </c>
      <c r="J53" s="46">
        <f t="shared" si="3"/>
        <v>22.1</v>
      </c>
      <c r="K53" s="8"/>
    </row>
    <row r="54" spans="1:11" ht="13.5" customHeight="1">
      <c r="A54" s="81"/>
      <c r="B54" s="93"/>
      <c r="C54" s="30"/>
      <c r="D54" s="46">
        <v>179.4</v>
      </c>
      <c r="E54" s="29" t="s">
        <v>16</v>
      </c>
      <c r="F54" s="7">
        <f>C54+D54</f>
        <v>179.4</v>
      </c>
      <c r="G54" s="6"/>
      <c r="H54" s="6"/>
      <c r="I54" s="9" t="str">
        <f t="shared" si="2"/>
        <v>Будівельні матеріали</v>
      </c>
      <c r="J54" s="46">
        <f t="shared" si="3"/>
        <v>179.4</v>
      </c>
      <c r="K54" s="8"/>
    </row>
    <row r="55" spans="1:11" ht="13.5" customHeight="1">
      <c r="A55" s="81"/>
      <c r="B55" s="93"/>
      <c r="C55" s="30"/>
      <c r="D55" s="46">
        <v>12</v>
      </c>
      <c r="E55" s="29" t="s">
        <v>21</v>
      </c>
      <c r="F55" s="7">
        <f>C55+D55</f>
        <v>12</v>
      </c>
      <c r="G55" s="6"/>
      <c r="H55" s="6"/>
      <c r="I55" s="9" t="str">
        <f t="shared" si="2"/>
        <v>Вузли та деталі</v>
      </c>
      <c r="J55" s="46">
        <f t="shared" si="3"/>
        <v>12</v>
      </c>
      <c r="K55" s="8"/>
    </row>
    <row r="56" spans="1:11" ht="21" customHeight="1" hidden="1">
      <c r="A56" s="81"/>
      <c r="B56" s="93"/>
      <c r="C56" s="30"/>
      <c r="D56" s="46"/>
      <c r="E56" s="29" t="s">
        <v>78</v>
      </c>
      <c r="F56" s="7"/>
      <c r="G56" s="6"/>
      <c r="H56" s="6"/>
      <c r="I56" s="9" t="str">
        <f t="shared" si="2"/>
        <v>Витратні матеріали до комптехніки</v>
      </c>
      <c r="J56" s="46">
        <f t="shared" si="3"/>
        <v>0</v>
      </c>
      <c r="K56" s="8"/>
    </row>
    <row r="57" spans="1:11" ht="22.5" customHeight="1">
      <c r="A57" s="81"/>
      <c r="B57" s="93"/>
      <c r="C57" s="30"/>
      <c r="D57" s="46">
        <v>8.3</v>
      </c>
      <c r="E57" s="29" t="s">
        <v>22</v>
      </c>
      <c r="F57" s="7">
        <f>C57+D57</f>
        <v>8.3</v>
      </c>
      <c r="G57" s="6"/>
      <c r="H57" s="6"/>
      <c r="I57" s="9" t="str">
        <f t="shared" si="2"/>
        <v>Господарчий інвентар, вироби текстильні тощо</v>
      </c>
      <c r="J57" s="46">
        <f t="shared" si="3"/>
        <v>8.3</v>
      </c>
      <c r="K57" s="8"/>
    </row>
    <row r="58" spans="1:11" ht="19.5" customHeight="1">
      <c r="A58" s="81"/>
      <c r="B58" s="93"/>
      <c r="C58" s="30"/>
      <c r="D58" s="46">
        <v>18.2</v>
      </c>
      <c r="E58" s="29" t="s">
        <v>23</v>
      </c>
      <c r="F58" s="7">
        <f>C58+D58</f>
        <v>18.2</v>
      </c>
      <c r="G58" s="6"/>
      <c r="H58" s="6"/>
      <c r="I58" s="9" t="str">
        <f t="shared" si="2"/>
        <v>Канцелярські товари, папір</v>
      </c>
      <c r="J58" s="46">
        <f t="shared" si="3"/>
        <v>18.2</v>
      </c>
      <c r="K58" s="8"/>
    </row>
    <row r="59" spans="1:11" ht="0.75" customHeight="1" hidden="1">
      <c r="A59" s="81"/>
      <c r="B59" s="93"/>
      <c r="C59" s="30"/>
      <c r="D59" s="18"/>
      <c r="E59" s="29" t="s">
        <v>24</v>
      </c>
      <c r="F59" s="7">
        <f aca="true" t="shared" si="5" ref="F59:F82">C59+D59</f>
        <v>0</v>
      </c>
      <c r="G59" s="6"/>
      <c r="H59" s="6"/>
      <c r="I59" s="9" t="str">
        <f t="shared" si="2"/>
        <v>Періодичні видання</v>
      </c>
      <c r="J59" s="46">
        <f t="shared" si="3"/>
        <v>0</v>
      </c>
      <c r="K59" s="8"/>
    </row>
    <row r="60" spans="1:11" ht="21" customHeight="1">
      <c r="A60" s="81"/>
      <c r="B60" s="93"/>
      <c r="C60" s="30"/>
      <c r="D60" s="46">
        <v>8.9</v>
      </c>
      <c r="E60" s="29" t="s">
        <v>25</v>
      </c>
      <c r="F60" s="7">
        <f t="shared" si="5"/>
        <v>8.9</v>
      </c>
      <c r="G60" s="6"/>
      <c r="H60" s="6"/>
      <c r="I60" s="9" t="str">
        <f t="shared" si="2"/>
        <v>Електротовари, електрообладнання</v>
      </c>
      <c r="J60" s="46">
        <f t="shared" si="3"/>
        <v>8.9</v>
      </c>
      <c r="K60" s="8"/>
    </row>
    <row r="61" spans="1:11" ht="32.25" customHeight="1">
      <c r="A61" s="81"/>
      <c r="B61" s="93"/>
      <c r="C61" s="30"/>
      <c r="D61" s="46">
        <v>8.6</v>
      </c>
      <c r="E61" s="29" t="s">
        <v>26</v>
      </c>
      <c r="F61" s="7">
        <f t="shared" si="5"/>
        <v>8.6</v>
      </c>
      <c r="G61" s="6"/>
      <c r="H61" s="6"/>
      <c r="I61" s="9" t="str">
        <f t="shared" si="2"/>
        <v>Паливно-мастильні матеріали та запчастини</v>
      </c>
      <c r="J61" s="46">
        <f t="shared" si="3"/>
        <v>8.6</v>
      </c>
      <c r="K61" s="8"/>
    </row>
    <row r="62" spans="1:11" ht="21" customHeight="1">
      <c r="A62" s="81"/>
      <c r="B62" s="93"/>
      <c r="C62" s="30"/>
      <c r="D62" s="46">
        <v>26.7</v>
      </c>
      <c r="E62" s="29" t="s">
        <v>27</v>
      </c>
      <c r="F62" s="7">
        <f t="shared" si="5"/>
        <v>26.7</v>
      </c>
      <c r="G62" s="6"/>
      <c r="H62" s="6"/>
      <c r="I62" s="9" t="str">
        <f t="shared" si="2"/>
        <v>Бланочна, друкована продукція</v>
      </c>
      <c r="J62" s="46">
        <f t="shared" si="3"/>
        <v>26.7</v>
      </c>
      <c r="K62" s="8"/>
    </row>
    <row r="63" spans="1:11" ht="21" customHeight="1">
      <c r="A63" s="81"/>
      <c r="B63" s="93"/>
      <c r="C63" s="30"/>
      <c r="D63" s="46">
        <v>13.5</v>
      </c>
      <c r="E63" s="29" t="s">
        <v>52</v>
      </c>
      <c r="F63" s="7">
        <f t="shared" si="5"/>
        <v>13.5</v>
      </c>
      <c r="G63" s="6"/>
      <c r="H63" s="6"/>
      <c r="I63" s="9" t="str">
        <f t="shared" si="2"/>
        <v>Мийні засоби</v>
      </c>
      <c r="J63" s="46">
        <f t="shared" si="3"/>
        <v>13.5</v>
      </c>
      <c r="K63" s="8"/>
    </row>
    <row r="64" spans="1:11" ht="21" customHeight="1">
      <c r="A64" s="81"/>
      <c r="B64" s="93"/>
      <c r="C64" s="30"/>
      <c r="D64" s="46">
        <v>6.3</v>
      </c>
      <c r="E64" s="29" t="s">
        <v>15</v>
      </c>
      <c r="F64" s="7">
        <f t="shared" si="5"/>
        <v>6.3</v>
      </c>
      <c r="G64" s="6"/>
      <c r="H64" s="6"/>
      <c r="I64" s="9" t="str">
        <f t="shared" si="2"/>
        <v>Побутова техніка</v>
      </c>
      <c r="J64" s="46">
        <f t="shared" si="3"/>
        <v>6.3</v>
      </c>
      <c r="K64" s="8"/>
    </row>
    <row r="65" spans="1:11" ht="21" customHeight="1">
      <c r="A65" s="81"/>
      <c r="B65" s="93"/>
      <c r="C65" s="30"/>
      <c r="D65" s="46">
        <v>38</v>
      </c>
      <c r="E65" s="29" t="s">
        <v>33</v>
      </c>
      <c r="F65" s="7">
        <f t="shared" si="5"/>
        <v>38</v>
      </c>
      <c r="G65" s="6"/>
      <c r="H65" s="6"/>
      <c r="I65" s="9" t="str">
        <f t="shared" si="2"/>
        <v>Меблі</v>
      </c>
      <c r="J65" s="46">
        <f t="shared" si="3"/>
        <v>38</v>
      </c>
      <c r="K65" s="8"/>
    </row>
    <row r="66" spans="1:11" ht="21" customHeight="1">
      <c r="A66" s="81"/>
      <c r="B66" s="93"/>
      <c r="C66" s="30"/>
      <c r="D66" s="46">
        <v>13.7</v>
      </c>
      <c r="E66" s="29" t="s">
        <v>79</v>
      </c>
      <c r="F66" s="7">
        <f t="shared" si="5"/>
        <v>13.7</v>
      </c>
      <c r="G66" s="6"/>
      <c r="H66" s="6"/>
      <c r="I66" s="9" t="str">
        <f t="shared" si="2"/>
        <v>Комп- та оргтехніка</v>
      </c>
      <c r="J66" s="46">
        <f t="shared" si="3"/>
        <v>13.7</v>
      </c>
      <c r="K66" s="8"/>
    </row>
    <row r="67" spans="1:11" ht="21" customHeight="1">
      <c r="A67" s="81"/>
      <c r="B67" s="93"/>
      <c r="C67" s="30"/>
      <c r="D67" s="46">
        <v>5.5</v>
      </c>
      <c r="E67" s="29" t="s">
        <v>28</v>
      </c>
      <c r="F67" s="7">
        <f t="shared" si="5"/>
        <v>5.5</v>
      </c>
      <c r="G67" s="6"/>
      <c r="H67" s="6"/>
      <c r="I67" s="9" t="str">
        <f t="shared" si="2"/>
        <v>Послуги з метрології та стандартизації</v>
      </c>
      <c r="J67" s="46">
        <f t="shared" si="3"/>
        <v>5.5</v>
      </c>
      <c r="K67" s="8"/>
    </row>
    <row r="68" spans="1:11" ht="21" customHeight="1">
      <c r="A68" s="81"/>
      <c r="B68" s="93"/>
      <c r="C68" s="30"/>
      <c r="D68" s="25">
        <v>0.05</v>
      </c>
      <c r="E68" s="29" t="s">
        <v>80</v>
      </c>
      <c r="F68" s="26">
        <f t="shared" si="5"/>
        <v>0.05</v>
      </c>
      <c r="G68" s="6"/>
      <c r="H68" s="6"/>
      <c r="I68" s="9" t="str">
        <f t="shared" si="2"/>
        <v>Послуги з обстеження крові на РВ</v>
      </c>
      <c r="J68" s="46">
        <f t="shared" si="3"/>
        <v>0.05</v>
      </c>
      <c r="K68" s="8"/>
    </row>
    <row r="69" spans="1:11" ht="21" customHeight="1">
      <c r="A69" s="81"/>
      <c r="B69" s="93"/>
      <c r="C69" s="30"/>
      <c r="D69" s="46">
        <v>4.9</v>
      </c>
      <c r="E69" s="29" t="s">
        <v>81</v>
      </c>
      <c r="F69" s="7">
        <f t="shared" si="5"/>
        <v>4.9</v>
      </c>
      <c r="G69" s="6"/>
      <c r="H69" s="6"/>
      <c r="I69" s="9" t="str">
        <f t="shared" si="2"/>
        <v>Послуги зі страхування</v>
      </c>
      <c r="J69" s="46">
        <f t="shared" si="3"/>
        <v>4.9</v>
      </c>
      <c r="K69" s="8"/>
    </row>
    <row r="70" spans="1:11" ht="21" customHeight="1">
      <c r="A70" s="81"/>
      <c r="B70" s="93"/>
      <c r="C70" s="30"/>
      <c r="D70" s="46">
        <v>4.6</v>
      </c>
      <c r="E70" s="29" t="s">
        <v>82</v>
      </c>
      <c r="F70" s="7">
        <f t="shared" si="5"/>
        <v>4.6</v>
      </c>
      <c r="G70" s="6"/>
      <c r="H70" s="6"/>
      <c r="I70" s="9" t="str">
        <f t="shared" si="2"/>
        <v>Технічне освідчення та перезарядка вогнегасників</v>
      </c>
      <c r="J70" s="46">
        <f t="shared" si="3"/>
        <v>4.6</v>
      </c>
      <c r="K70" s="8"/>
    </row>
    <row r="71" spans="1:11" ht="21" customHeight="1">
      <c r="A71" s="81"/>
      <c r="B71" s="93"/>
      <c r="C71" s="30"/>
      <c r="D71" s="46">
        <v>6.8</v>
      </c>
      <c r="E71" s="29" t="s">
        <v>83</v>
      </c>
      <c r="F71" s="7">
        <f t="shared" si="5"/>
        <v>6.8</v>
      </c>
      <c r="G71" s="6"/>
      <c r="H71" s="6"/>
      <c r="I71" s="9" t="str">
        <f t="shared" si="2"/>
        <v>Розробка проекту землеустрою</v>
      </c>
      <c r="J71" s="46">
        <f t="shared" si="3"/>
        <v>6.8</v>
      </c>
      <c r="K71" s="8"/>
    </row>
    <row r="72" spans="1:11" ht="21" customHeight="1">
      <c r="A72" s="81"/>
      <c r="B72" s="93"/>
      <c r="C72" s="30"/>
      <c r="D72" s="46">
        <v>0.7</v>
      </c>
      <c r="E72" s="29" t="s">
        <v>84</v>
      </c>
      <c r="F72" s="7">
        <f t="shared" si="5"/>
        <v>0.7</v>
      </c>
      <c r="G72" s="6"/>
      <c r="H72" s="6"/>
      <c r="I72" s="9" t="str">
        <f t="shared" si="2"/>
        <v>Послуги з вивезення будівельного сміття</v>
      </c>
      <c r="J72" s="46">
        <f t="shared" si="3"/>
        <v>0.7</v>
      </c>
      <c r="K72" s="8"/>
    </row>
    <row r="73" spans="1:11" ht="21" customHeight="1">
      <c r="A73" s="81"/>
      <c r="B73" s="93"/>
      <c r="C73" s="30"/>
      <c r="D73" s="46">
        <v>1.6</v>
      </c>
      <c r="E73" s="29" t="s">
        <v>85</v>
      </c>
      <c r="F73" s="7">
        <f t="shared" si="5"/>
        <v>1.6</v>
      </c>
      <c r="G73" s="6"/>
      <c r="H73" s="6"/>
      <c r="I73" s="9" t="str">
        <f t="shared" si="2"/>
        <v>Монтаж контуру заземлення</v>
      </c>
      <c r="J73" s="46">
        <f t="shared" si="3"/>
        <v>1.6</v>
      </c>
      <c r="K73" s="8"/>
    </row>
    <row r="74" spans="1:11" ht="54" customHeight="1">
      <c r="A74" s="81"/>
      <c r="B74" s="93"/>
      <c r="C74" s="30"/>
      <c r="D74" s="46">
        <v>8.4</v>
      </c>
      <c r="E74" s="10" t="s">
        <v>29</v>
      </c>
      <c r="F74" s="7">
        <f t="shared" si="5"/>
        <v>8.4</v>
      </c>
      <c r="G74" s="6"/>
      <c r="H74" s="6"/>
      <c r="I74" s="9" t="str">
        <f t="shared" si="2"/>
        <v>Послуги з монтажу,  технічного  обслуговування і ремонту медичного устаткування   </v>
      </c>
      <c r="J74" s="46">
        <f t="shared" si="3"/>
        <v>8.4</v>
      </c>
      <c r="K74" s="8"/>
    </row>
    <row r="75" spans="1:11" ht="55.5" customHeight="1">
      <c r="A75" s="81"/>
      <c r="B75" s="93"/>
      <c r="C75" s="30"/>
      <c r="D75" s="46">
        <v>3.6</v>
      </c>
      <c r="E75" s="10" t="s">
        <v>30</v>
      </c>
      <c r="F75" s="7">
        <f t="shared" si="5"/>
        <v>3.6</v>
      </c>
      <c r="G75" s="6"/>
      <c r="H75" s="6"/>
      <c r="I75" s="9" t="str">
        <f t="shared" si="2"/>
        <v>Послуги з технічного обслуговування і ремонту конторських, лічильних машин та комп'ютерної техніки </v>
      </c>
      <c r="J75" s="46">
        <f t="shared" si="3"/>
        <v>3.6</v>
      </c>
      <c r="K75" s="8"/>
    </row>
    <row r="76" spans="1:11" ht="19.5" customHeight="1">
      <c r="A76" s="81"/>
      <c r="B76" s="93"/>
      <c r="C76" s="30"/>
      <c r="D76" s="46">
        <v>2.6</v>
      </c>
      <c r="E76" s="29" t="s">
        <v>31</v>
      </c>
      <c r="F76" s="7">
        <f t="shared" si="5"/>
        <v>2.6</v>
      </c>
      <c r="G76" s="6"/>
      <c r="H76" s="6"/>
      <c r="I76" s="9" t="str">
        <f t="shared" si="2"/>
        <v>Телекомунікаційні послуги</v>
      </c>
      <c r="J76" s="46">
        <f t="shared" si="3"/>
        <v>2.6</v>
      </c>
      <c r="K76" s="8"/>
    </row>
    <row r="77" spans="1:11" ht="19.5" customHeight="1">
      <c r="A77" s="81"/>
      <c r="B77" s="93"/>
      <c r="C77" s="30"/>
      <c r="D77" s="46">
        <v>0.7</v>
      </c>
      <c r="E77" s="29" t="s">
        <v>86</v>
      </c>
      <c r="F77" s="7">
        <f t="shared" si="5"/>
        <v>0.7</v>
      </c>
      <c r="G77" s="6"/>
      <c r="H77" s="6"/>
      <c r="I77" s="9" t="str">
        <f t="shared" si="2"/>
        <v>Технічне обслуговування і ремонт автомобілів</v>
      </c>
      <c r="J77" s="46">
        <f t="shared" si="3"/>
        <v>0.7</v>
      </c>
      <c r="K77" s="8"/>
    </row>
    <row r="78" spans="1:11" ht="26.25" customHeight="1">
      <c r="A78" s="81"/>
      <c r="B78" s="93"/>
      <c r="C78" s="30"/>
      <c r="D78" s="46">
        <v>50.65</v>
      </c>
      <c r="E78" s="29" t="s">
        <v>32</v>
      </c>
      <c r="F78" s="7">
        <f t="shared" si="5"/>
        <v>50.65</v>
      </c>
      <c r="G78" s="6"/>
      <c r="H78" s="6"/>
      <c r="I78" s="9" t="str">
        <f t="shared" si="2"/>
        <v>Інші послуги (крім комунальних)</v>
      </c>
      <c r="J78" s="46">
        <f t="shared" si="3"/>
        <v>50.65</v>
      </c>
      <c r="K78" s="8"/>
    </row>
    <row r="79" spans="1:11" ht="13.5" customHeight="1">
      <c r="A79" s="81"/>
      <c r="B79" s="93"/>
      <c r="C79" s="30"/>
      <c r="D79" s="46">
        <v>173</v>
      </c>
      <c r="E79" s="29" t="s">
        <v>34</v>
      </c>
      <c r="F79" s="7">
        <f t="shared" si="5"/>
        <v>173</v>
      </c>
      <c r="G79" s="6"/>
      <c r="H79" s="6"/>
      <c r="I79" s="9" t="str">
        <f t="shared" si="2"/>
        <v>Медичне обладнання</v>
      </c>
      <c r="J79" s="46">
        <f t="shared" si="3"/>
        <v>173</v>
      </c>
      <c r="K79" s="8"/>
    </row>
    <row r="80" spans="1:11" ht="13.5" customHeight="1">
      <c r="A80" s="81"/>
      <c r="B80" s="93"/>
      <c r="C80" s="30"/>
      <c r="D80" s="46">
        <v>9</v>
      </c>
      <c r="E80" s="29" t="s">
        <v>15</v>
      </c>
      <c r="F80" s="7">
        <f t="shared" si="5"/>
        <v>9</v>
      </c>
      <c r="G80" s="6"/>
      <c r="H80" s="6"/>
      <c r="I80" s="9" t="str">
        <f t="shared" si="2"/>
        <v>Побутова техніка</v>
      </c>
      <c r="J80" s="46">
        <f t="shared" si="3"/>
        <v>9</v>
      </c>
      <c r="K80" s="8"/>
    </row>
    <row r="81" spans="1:11" ht="13.5" customHeight="1">
      <c r="A81" s="81"/>
      <c r="B81" s="93"/>
      <c r="C81" s="30"/>
      <c r="D81" s="46">
        <v>39.8</v>
      </c>
      <c r="E81" s="29" t="s">
        <v>33</v>
      </c>
      <c r="F81" s="7">
        <f t="shared" si="5"/>
        <v>39.8</v>
      </c>
      <c r="G81" s="6"/>
      <c r="H81" s="6"/>
      <c r="I81" s="9" t="str">
        <f t="shared" si="2"/>
        <v>Меблі</v>
      </c>
      <c r="J81" s="46">
        <f t="shared" si="3"/>
        <v>39.8</v>
      </c>
      <c r="K81" s="8"/>
    </row>
    <row r="82" spans="1:11" ht="19.5" customHeight="1" thickBot="1">
      <c r="A82" s="82"/>
      <c r="B82" s="94"/>
      <c r="C82" s="39"/>
      <c r="D82" s="40">
        <v>1.3</v>
      </c>
      <c r="E82" s="41" t="s">
        <v>68</v>
      </c>
      <c r="F82" s="42">
        <f t="shared" si="5"/>
        <v>1.3</v>
      </c>
      <c r="G82" s="43"/>
      <c r="H82" s="43"/>
      <c r="I82" s="44" t="str">
        <f t="shared" si="2"/>
        <v>Навчання персоналу</v>
      </c>
      <c r="J82" s="40">
        <f t="shared" si="3"/>
        <v>1.3</v>
      </c>
      <c r="K82" s="45"/>
    </row>
    <row r="83" spans="1:11" ht="19.5" customHeight="1" thickBot="1">
      <c r="A83" s="99" t="s">
        <v>121</v>
      </c>
      <c r="B83" s="100"/>
      <c r="C83" s="59">
        <f>C8</f>
        <v>325.3</v>
      </c>
      <c r="D83" s="51">
        <f>SUM(D8:D82)</f>
        <v>1281.33</v>
      </c>
      <c r="E83" s="61"/>
      <c r="F83" s="51">
        <f>F8+SUM(F40:F82)</f>
        <v>1606.6299999999999</v>
      </c>
      <c r="G83" s="62"/>
      <c r="H83" s="51">
        <f>SUM(H8:H37)</f>
        <v>246.00000000000003</v>
      </c>
      <c r="I83" s="61"/>
      <c r="J83" s="51">
        <f>SUM(J8:J82)</f>
        <v>1281.33</v>
      </c>
      <c r="K83" s="60"/>
    </row>
    <row r="84" spans="1:11" ht="19.5" customHeight="1">
      <c r="A84" s="101" t="s">
        <v>88</v>
      </c>
      <c r="B84" s="103" t="s">
        <v>14</v>
      </c>
      <c r="C84" s="104">
        <f>357.5</f>
        <v>357.5</v>
      </c>
      <c r="D84" s="23">
        <v>0.8</v>
      </c>
      <c r="E84" s="57" t="s">
        <v>15</v>
      </c>
      <c r="F84" s="95">
        <f>C84+SUM(D84:D96)</f>
        <v>365.5</v>
      </c>
      <c r="G84" s="58" t="s">
        <v>99</v>
      </c>
      <c r="H84" s="20">
        <v>2.5</v>
      </c>
      <c r="I84" s="58" t="str">
        <f>E84</f>
        <v>Побутова техніка</v>
      </c>
      <c r="J84" s="23">
        <f>D84</f>
        <v>0.8</v>
      </c>
      <c r="K84" s="97">
        <f>K8+F84-SUM(H84:H120)-SUM(J84:J92)</f>
        <v>119.89999999999986</v>
      </c>
    </row>
    <row r="85" spans="1:11" ht="19.5" customHeight="1">
      <c r="A85" s="81"/>
      <c r="B85" s="83"/>
      <c r="C85" s="85"/>
      <c r="D85" s="18">
        <v>1.5</v>
      </c>
      <c r="E85" s="9" t="s">
        <v>22</v>
      </c>
      <c r="F85" s="87"/>
      <c r="G85" s="56" t="s">
        <v>16</v>
      </c>
      <c r="H85" s="5">
        <v>6.2</v>
      </c>
      <c r="I85" s="56" t="str">
        <f>E85</f>
        <v>Господарчий інвентар, вироби текстильні тощо</v>
      </c>
      <c r="J85" s="18">
        <f>D85</f>
        <v>1.5</v>
      </c>
      <c r="K85" s="89"/>
    </row>
    <row r="86" spans="1:11" ht="19.5" customHeight="1">
      <c r="A86" s="81"/>
      <c r="B86" s="83"/>
      <c r="C86" s="85"/>
      <c r="D86" s="18">
        <v>2.7</v>
      </c>
      <c r="E86" s="29" t="s">
        <v>16</v>
      </c>
      <c r="F86" s="87"/>
      <c r="G86" s="56" t="s">
        <v>100</v>
      </c>
      <c r="H86" s="5">
        <v>7.2</v>
      </c>
      <c r="I86" s="56" t="str">
        <f>E86</f>
        <v>Будівельні матеріали</v>
      </c>
      <c r="J86" s="18">
        <f>D86</f>
        <v>2.7</v>
      </c>
      <c r="K86" s="89"/>
    </row>
    <row r="87" spans="1:11" ht="19.5" customHeight="1">
      <c r="A87" s="81"/>
      <c r="B87" s="83"/>
      <c r="C87" s="85"/>
      <c r="D87" s="18">
        <v>3</v>
      </c>
      <c r="E87" s="29" t="s">
        <v>33</v>
      </c>
      <c r="F87" s="87"/>
      <c r="G87" s="56" t="s">
        <v>58</v>
      </c>
      <c r="H87" s="5">
        <v>1.4</v>
      </c>
      <c r="I87" s="56" t="str">
        <f>E87</f>
        <v>Меблі</v>
      </c>
      <c r="J87" s="18">
        <f>D87</f>
        <v>3</v>
      </c>
      <c r="K87" s="89"/>
    </row>
    <row r="88" spans="1:11" ht="19.5" customHeight="1">
      <c r="A88" s="81"/>
      <c r="B88" s="83"/>
      <c r="C88" s="85"/>
      <c r="D88" s="18"/>
      <c r="E88" s="29"/>
      <c r="F88" s="87"/>
      <c r="G88" s="56" t="s">
        <v>101</v>
      </c>
      <c r="H88" s="5">
        <v>2.3</v>
      </c>
      <c r="I88" s="56"/>
      <c r="J88" s="18"/>
      <c r="K88" s="89"/>
    </row>
    <row r="89" spans="1:11" ht="19.5" customHeight="1">
      <c r="A89" s="81"/>
      <c r="B89" s="83"/>
      <c r="C89" s="85"/>
      <c r="D89" s="18"/>
      <c r="E89" s="29"/>
      <c r="F89" s="87"/>
      <c r="G89" s="56" t="s">
        <v>20</v>
      </c>
      <c r="H89" s="5">
        <v>14.4</v>
      </c>
      <c r="I89" s="56"/>
      <c r="J89" s="18"/>
      <c r="K89" s="89"/>
    </row>
    <row r="90" spans="1:11" ht="19.5" customHeight="1">
      <c r="A90" s="81"/>
      <c r="B90" s="83"/>
      <c r="C90" s="85"/>
      <c r="D90" s="18"/>
      <c r="E90" s="29"/>
      <c r="F90" s="87"/>
      <c r="G90" s="56" t="s">
        <v>102</v>
      </c>
      <c r="H90" s="5">
        <v>3.5</v>
      </c>
      <c r="I90" s="56"/>
      <c r="J90" s="18"/>
      <c r="K90" s="89"/>
    </row>
    <row r="91" spans="1:11" ht="19.5" customHeight="1">
      <c r="A91" s="81"/>
      <c r="B91" s="83"/>
      <c r="C91" s="85"/>
      <c r="D91" s="18"/>
      <c r="E91" s="29"/>
      <c r="F91" s="87"/>
      <c r="G91" s="56" t="s">
        <v>103</v>
      </c>
      <c r="H91" s="5">
        <v>0.8</v>
      </c>
      <c r="I91" s="56"/>
      <c r="J91" s="46"/>
      <c r="K91" s="89"/>
    </row>
    <row r="92" spans="1:11" ht="19.5" customHeight="1">
      <c r="A92" s="81"/>
      <c r="B92" s="83"/>
      <c r="C92" s="85"/>
      <c r="D92" s="18"/>
      <c r="E92" s="29"/>
      <c r="F92" s="87"/>
      <c r="G92" s="56" t="s">
        <v>55</v>
      </c>
      <c r="H92" s="5">
        <v>1.6</v>
      </c>
      <c r="I92" s="56"/>
      <c r="J92" s="46"/>
      <c r="K92" s="89"/>
    </row>
    <row r="93" spans="1:11" ht="19.5" customHeight="1">
      <c r="A93" s="81"/>
      <c r="B93" s="83"/>
      <c r="C93" s="85"/>
      <c r="D93" s="18"/>
      <c r="E93" s="29"/>
      <c r="F93" s="87"/>
      <c r="G93" s="56" t="s">
        <v>104</v>
      </c>
      <c r="H93" s="5">
        <v>1.3</v>
      </c>
      <c r="I93" s="56"/>
      <c r="J93" s="46"/>
      <c r="K93" s="89"/>
    </row>
    <row r="94" spans="1:11" ht="19.5" customHeight="1">
      <c r="A94" s="81"/>
      <c r="B94" s="83"/>
      <c r="C94" s="85"/>
      <c r="D94" s="18"/>
      <c r="E94" s="29"/>
      <c r="F94" s="87"/>
      <c r="G94" s="56" t="s">
        <v>49</v>
      </c>
      <c r="H94" s="5">
        <v>1.3</v>
      </c>
      <c r="I94" s="56"/>
      <c r="J94" s="46"/>
      <c r="K94" s="89"/>
    </row>
    <row r="95" spans="1:11" ht="19.5" customHeight="1">
      <c r="A95" s="81"/>
      <c r="B95" s="83"/>
      <c r="C95" s="85"/>
      <c r="D95" s="18"/>
      <c r="E95" s="29"/>
      <c r="F95" s="87"/>
      <c r="G95" s="56" t="s">
        <v>97</v>
      </c>
      <c r="H95" s="5">
        <v>7.4</v>
      </c>
      <c r="I95" s="56"/>
      <c r="J95" s="46"/>
      <c r="K95" s="89"/>
    </row>
    <row r="96" spans="1:11" ht="19.5" customHeight="1">
      <c r="A96" s="81"/>
      <c r="B96" s="83"/>
      <c r="C96" s="85"/>
      <c r="D96" s="18"/>
      <c r="E96" s="29"/>
      <c r="F96" s="87"/>
      <c r="G96" s="56" t="s">
        <v>105</v>
      </c>
      <c r="H96" s="5">
        <v>6.7</v>
      </c>
      <c r="I96" s="56"/>
      <c r="J96" s="46"/>
      <c r="K96" s="89"/>
    </row>
    <row r="97" spans="1:11" ht="19.5" customHeight="1">
      <c r="A97" s="81"/>
      <c r="B97" s="83"/>
      <c r="C97" s="85"/>
      <c r="D97" s="46"/>
      <c r="E97" s="29"/>
      <c r="F97" s="87"/>
      <c r="G97" s="56" t="s">
        <v>106</v>
      </c>
      <c r="H97" s="5">
        <v>5.5</v>
      </c>
      <c r="I97" s="56"/>
      <c r="J97" s="46"/>
      <c r="K97" s="89"/>
    </row>
    <row r="98" spans="1:11" ht="19.5" customHeight="1">
      <c r="A98" s="81"/>
      <c r="B98" s="83"/>
      <c r="C98" s="85"/>
      <c r="D98" s="46"/>
      <c r="E98" s="29"/>
      <c r="F98" s="87"/>
      <c r="G98" s="56" t="s">
        <v>51</v>
      </c>
      <c r="H98" s="5">
        <v>83.3</v>
      </c>
      <c r="I98" s="56"/>
      <c r="J98" s="46"/>
      <c r="K98" s="89"/>
    </row>
    <row r="99" spans="1:11" ht="19.5" customHeight="1">
      <c r="A99" s="81"/>
      <c r="B99" s="83"/>
      <c r="C99" s="85"/>
      <c r="D99" s="46"/>
      <c r="E99" s="29"/>
      <c r="F99" s="87"/>
      <c r="G99" s="56" t="s">
        <v>107</v>
      </c>
      <c r="H99" s="5">
        <v>1.5</v>
      </c>
      <c r="I99" s="56"/>
      <c r="J99" s="46"/>
      <c r="K99" s="89"/>
    </row>
    <row r="100" spans="1:11" ht="19.5" customHeight="1">
      <c r="A100" s="81"/>
      <c r="B100" s="83"/>
      <c r="C100" s="85"/>
      <c r="D100" s="46"/>
      <c r="E100" s="29"/>
      <c r="F100" s="87"/>
      <c r="G100" s="56" t="s">
        <v>108</v>
      </c>
      <c r="H100" s="5">
        <v>10.3</v>
      </c>
      <c r="I100" s="56"/>
      <c r="J100" s="46"/>
      <c r="K100" s="89"/>
    </row>
    <row r="101" spans="1:11" ht="19.5" customHeight="1">
      <c r="A101" s="81"/>
      <c r="B101" s="83"/>
      <c r="C101" s="85"/>
      <c r="D101" s="46"/>
      <c r="E101" s="29"/>
      <c r="F101" s="87"/>
      <c r="G101" s="56" t="s">
        <v>109</v>
      </c>
      <c r="H101" s="5">
        <v>0.8</v>
      </c>
      <c r="I101" s="56"/>
      <c r="J101" s="46"/>
      <c r="K101" s="89"/>
    </row>
    <row r="102" spans="1:11" ht="19.5" customHeight="1">
      <c r="A102" s="81"/>
      <c r="B102" s="83"/>
      <c r="C102" s="85"/>
      <c r="D102" s="46"/>
      <c r="E102" s="29"/>
      <c r="F102" s="87"/>
      <c r="G102" s="56" t="s">
        <v>33</v>
      </c>
      <c r="H102" s="5">
        <v>3.8</v>
      </c>
      <c r="I102" s="56"/>
      <c r="J102" s="46"/>
      <c r="K102" s="89"/>
    </row>
    <row r="103" spans="1:11" ht="19.5" customHeight="1">
      <c r="A103" s="81"/>
      <c r="B103" s="83"/>
      <c r="C103" s="85"/>
      <c r="D103" s="21"/>
      <c r="E103" s="21"/>
      <c r="F103" s="87"/>
      <c r="G103" s="56" t="s">
        <v>52</v>
      </c>
      <c r="H103" s="5">
        <v>2.9</v>
      </c>
      <c r="I103" s="56"/>
      <c r="J103" s="6"/>
      <c r="K103" s="89"/>
    </row>
    <row r="104" spans="1:11" ht="19.5" customHeight="1">
      <c r="A104" s="81"/>
      <c r="B104" s="83"/>
      <c r="C104" s="85"/>
      <c r="D104" s="21"/>
      <c r="E104" s="21"/>
      <c r="F104" s="87"/>
      <c r="G104" s="56" t="s">
        <v>110</v>
      </c>
      <c r="H104" s="5">
        <v>2.2</v>
      </c>
      <c r="I104" s="56"/>
      <c r="J104" s="6"/>
      <c r="K104" s="89"/>
    </row>
    <row r="105" spans="1:11" ht="19.5" customHeight="1">
      <c r="A105" s="81"/>
      <c r="B105" s="83"/>
      <c r="C105" s="85"/>
      <c r="D105" s="21"/>
      <c r="E105" s="21"/>
      <c r="F105" s="87"/>
      <c r="G105" s="56" t="s">
        <v>68</v>
      </c>
      <c r="H105" s="5">
        <v>1</v>
      </c>
      <c r="I105" s="56"/>
      <c r="J105" s="6"/>
      <c r="K105" s="89"/>
    </row>
    <row r="106" spans="1:11" ht="19.5" customHeight="1">
      <c r="A106" s="81"/>
      <c r="B106" s="83"/>
      <c r="C106" s="85"/>
      <c r="D106" s="21"/>
      <c r="E106" s="21"/>
      <c r="F106" s="87"/>
      <c r="G106" s="56" t="s">
        <v>43</v>
      </c>
      <c r="H106" s="5">
        <v>1.5</v>
      </c>
      <c r="I106" s="56"/>
      <c r="J106" s="6"/>
      <c r="K106" s="89"/>
    </row>
    <row r="107" spans="1:11" ht="19.5" customHeight="1">
      <c r="A107" s="81"/>
      <c r="B107" s="83"/>
      <c r="C107" s="85"/>
      <c r="D107" s="21"/>
      <c r="E107" s="21"/>
      <c r="F107" s="87"/>
      <c r="G107" s="56" t="s">
        <v>111</v>
      </c>
      <c r="H107" s="5">
        <v>54</v>
      </c>
      <c r="I107" s="56"/>
      <c r="J107" s="6"/>
      <c r="K107" s="89"/>
    </row>
    <row r="108" spans="1:11" ht="19.5" customHeight="1">
      <c r="A108" s="81"/>
      <c r="B108" s="83"/>
      <c r="C108" s="85"/>
      <c r="D108" s="21"/>
      <c r="E108" s="21"/>
      <c r="F108" s="87"/>
      <c r="G108" s="56" t="s">
        <v>112</v>
      </c>
      <c r="H108" s="5">
        <v>6.5</v>
      </c>
      <c r="I108" s="56"/>
      <c r="J108" s="6"/>
      <c r="K108" s="89"/>
    </row>
    <row r="109" spans="1:11" ht="35.25" customHeight="1">
      <c r="A109" s="81"/>
      <c r="B109" s="83"/>
      <c r="C109" s="85"/>
      <c r="D109" s="21"/>
      <c r="E109" s="21"/>
      <c r="F109" s="87"/>
      <c r="G109" s="56" t="s">
        <v>113</v>
      </c>
      <c r="H109" s="5">
        <v>12</v>
      </c>
      <c r="I109" s="56"/>
      <c r="J109" s="6"/>
      <c r="K109" s="89"/>
    </row>
    <row r="110" spans="1:11" ht="19.5" customHeight="1">
      <c r="A110" s="81"/>
      <c r="B110" s="83"/>
      <c r="C110" s="85"/>
      <c r="D110" s="21"/>
      <c r="E110" s="21"/>
      <c r="F110" s="87"/>
      <c r="G110" s="56" t="s">
        <v>53</v>
      </c>
      <c r="H110" s="5">
        <v>11.8</v>
      </c>
      <c r="I110" s="56"/>
      <c r="J110" s="6"/>
      <c r="K110" s="89"/>
    </row>
    <row r="111" spans="1:11" ht="19.5" customHeight="1">
      <c r="A111" s="81"/>
      <c r="B111" s="83"/>
      <c r="C111" s="85"/>
      <c r="D111" s="21"/>
      <c r="E111" s="21"/>
      <c r="F111" s="87"/>
      <c r="G111" s="56" t="s">
        <v>42</v>
      </c>
      <c r="H111" s="5">
        <v>31.2</v>
      </c>
      <c r="I111" s="56"/>
      <c r="J111" s="6"/>
      <c r="K111" s="89"/>
    </row>
    <row r="112" spans="1:11" ht="19.5" customHeight="1">
      <c r="A112" s="81"/>
      <c r="B112" s="83"/>
      <c r="C112" s="85"/>
      <c r="D112" s="21"/>
      <c r="E112" s="21"/>
      <c r="F112" s="87"/>
      <c r="G112" s="56" t="s">
        <v>114</v>
      </c>
      <c r="H112" s="5">
        <v>6.2</v>
      </c>
      <c r="I112" s="56"/>
      <c r="J112" s="6"/>
      <c r="K112" s="89"/>
    </row>
    <row r="113" spans="1:11" ht="19.5" customHeight="1">
      <c r="A113" s="81"/>
      <c r="B113" s="83"/>
      <c r="C113" s="85"/>
      <c r="D113" s="21"/>
      <c r="E113" s="21"/>
      <c r="F113" s="87"/>
      <c r="G113" s="56" t="s">
        <v>54</v>
      </c>
      <c r="H113" s="5">
        <v>1.1</v>
      </c>
      <c r="I113" s="56"/>
      <c r="J113" s="6"/>
      <c r="K113" s="89"/>
    </row>
    <row r="114" spans="1:11" ht="19.5" customHeight="1">
      <c r="A114" s="81"/>
      <c r="B114" s="83"/>
      <c r="C114" s="85"/>
      <c r="D114" s="21"/>
      <c r="E114" s="21"/>
      <c r="F114" s="87"/>
      <c r="G114" s="56" t="s">
        <v>115</v>
      </c>
      <c r="H114" s="5">
        <v>0.6</v>
      </c>
      <c r="I114" s="56"/>
      <c r="J114" s="6"/>
      <c r="K114" s="89"/>
    </row>
    <row r="115" spans="1:11" ht="19.5" customHeight="1">
      <c r="A115" s="81"/>
      <c r="B115" s="83"/>
      <c r="C115" s="85"/>
      <c r="D115" s="21"/>
      <c r="E115" s="21"/>
      <c r="F115" s="87"/>
      <c r="G115" s="56" t="s">
        <v>116</v>
      </c>
      <c r="H115" s="5">
        <v>5.4</v>
      </c>
      <c r="I115" s="56"/>
      <c r="J115" s="6"/>
      <c r="K115" s="89"/>
    </row>
    <row r="116" spans="1:11" ht="19.5" customHeight="1">
      <c r="A116" s="81"/>
      <c r="B116" s="83"/>
      <c r="C116" s="85"/>
      <c r="D116" s="21"/>
      <c r="E116" s="21"/>
      <c r="F116" s="87"/>
      <c r="G116" s="56" t="s">
        <v>117</v>
      </c>
      <c r="H116" s="5">
        <v>1.1</v>
      </c>
      <c r="I116" s="56"/>
      <c r="J116" s="6"/>
      <c r="K116" s="89"/>
    </row>
    <row r="117" spans="1:11" ht="19.5" customHeight="1">
      <c r="A117" s="81"/>
      <c r="B117" s="83"/>
      <c r="C117" s="85"/>
      <c r="D117" s="21"/>
      <c r="E117" s="21"/>
      <c r="F117" s="87"/>
      <c r="G117" s="56" t="s">
        <v>118</v>
      </c>
      <c r="H117" s="5">
        <v>10.8</v>
      </c>
      <c r="I117" s="56"/>
      <c r="J117" s="6"/>
      <c r="K117" s="89"/>
    </row>
    <row r="118" spans="1:11" ht="33.75" customHeight="1">
      <c r="A118" s="81"/>
      <c r="B118" s="83"/>
      <c r="C118" s="85"/>
      <c r="D118" s="21"/>
      <c r="E118" s="21"/>
      <c r="F118" s="87"/>
      <c r="G118" s="56" t="s">
        <v>119</v>
      </c>
      <c r="H118" s="5">
        <v>0.6</v>
      </c>
      <c r="I118" s="56"/>
      <c r="J118" s="6"/>
      <c r="K118" s="89"/>
    </row>
    <row r="119" spans="1:11" ht="19.5" customHeight="1">
      <c r="A119" s="81"/>
      <c r="B119" s="83"/>
      <c r="C119" s="85"/>
      <c r="D119" s="21"/>
      <c r="E119" s="21"/>
      <c r="F119" s="87"/>
      <c r="G119" s="56" t="s">
        <v>41</v>
      </c>
      <c r="H119" s="5">
        <v>1.7</v>
      </c>
      <c r="I119" s="56"/>
      <c r="J119" s="6"/>
      <c r="K119" s="89"/>
    </row>
    <row r="120" spans="1:11" ht="19.5" customHeight="1">
      <c r="A120" s="81"/>
      <c r="B120" s="83"/>
      <c r="C120" s="85"/>
      <c r="D120" s="21"/>
      <c r="E120" s="21"/>
      <c r="F120" s="87"/>
      <c r="G120" s="56" t="s">
        <v>120</v>
      </c>
      <c r="H120" s="5">
        <v>4.5</v>
      </c>
      <c r="I120" s="56"/>
      <c r="J120" s="6"/>
      <c r="K120" s="89"/>
    </row>
    <row r="121" spans="1:11" ht="36.75" customHeight="1">
      <c r="A121" s="81"/>
      <c r="B121" s="29" t="s">
        <v>17</v>
      </c>
      <c r="C121" s="30"/>
      <c r="D121" s="46">
        <v>12.1</v>
      </c>
      <c r="E121" s="9" t="s">
        <v>18</v>
      </c>
      <c r="F121" s="48">
        <f>D121</f>
        <v>12.1</v>
      </c>
      <c r="G121" s="28"/>
      <c r="H121" s="5"/>
      <c r="I121" s="29" t="str">
        <f aca="true" t="shared" si="6" ref="I121:I161">E121</f>
        <v>Лікарські препарати</v>
      </c>
      <c r="J121" s="46">
        <f>D121</f>
        <v>12.1</v>
      </c>
      <c r="K121" s="27"/>
    </row>
    <row r="122" spans="1:11" ht="35.25" customHeight="1" hidden="1">
      <c r="A122" s="81"/>
      <c r="B122" s="29" t="s">
        <v>72</v>
      </c>
      <c r="C122" s="30"/>
      <c r="D122" s="46"/>
      <c r="E122" s="9"/>
      <c r="F122" s="49"/>
      <c r="G122" s="6"/>
      <c r="H122" s="6"/>
      <c r="I122" s="9"/>
      <c r="J122" s="46"/>
      <c r="K122" s="8"/>
    </row>
    <row r="123" spans="1:11" ht="19.5" customHeight="1">
      <c r="A123" s="81"/>
      <c r="B123" s="29" t="s">
        <v>74</v>
      </c>
      <c r="C123" s="30"/>
      <c r="D123" s="46">
        <v>2.8</v>
      </c>
      <c r="E123" s="9" t="s">
        <v>73</v>
      </c>
      <c r="F123" s="49">
        <f>D123</f>
        <v>2.8</v>
      </c>
      <c r="G123" s="6"/>
      <c r="H123" s="6"/>
      <c r="I123" s="9" t="str">
        <f t="shared" si="6"/>
        <v>Лікарські засоби та витратні матеріали</v>
      </c>
      <c r="J123" s="46">
        <f aca="true" t="shared" si="7" ref="J123:J161">D123</f>
        <v>2.8</v>
      </c>
      <c r="K123" s="8"/>
    </row>
    <row r="124" spans="1:11" ht="69.75" customHeight="1">
      <c r="A124" s="81"/>
      <c r="B124" s="84" t="s">
        <v>75</v>
      </c>
      <c r="C124" s="30"/>
      <c r="D124" s="46">
        <v>3.1</v>
      </c>
      <c r="E124" s="9" t="s">
        <v>22</v>
      </c>
      <c r="F124" s="92">
        <f>D124+D125</f>
        <v>3.1</v>
      </c>
      <c r="G124" s="6"/>
      <c r="H124" s="6"/>
      <c r="I124" s="9" t="str">
        <f t="shared" si="6"/>
        <v>Господарчий інвентар, вироби текстильні тощо</v>
      </c>
      <c r="J124" s="46">
        <f t="shared" si="7"/>
        <v>3.1</v>
      </c>
      <c r="K124" s="8"/>
    </row>
    <row r="125" spans="1:11" ht="26.25" customHeight="1" hidden="1">
      <c r="A125" s="81"/>
      <c r="B125" s="84"/>
      <c r="C125" s="30"/>
      <c r="D125" s="46"/>
      <c r="E125" s="9"/>
      <c r="F125" s="92"/>
      <c r="G125" s="6"/>
      <c r="H125" s="6"/>
      <c r="I125" s="9">
        <f t="shared" si="6"/>
        <v>0</v>
      </c>
      <c r="J125" s="46">
        <f t="shared" si="7"/>
        <v>0</v>
      </c>
      <c r="K125" s="8"/>
    </row>
    <row r="126" spans="1:11" ht="14.25" customHeight="1">
      <c r="A126" s="81"/>
      <c r="B126" s="29" t="s">
        <v>89</v>
      </c>
      <c r="C126" s="30"/>
      <c r="D126" s="46">
        <v>114.2</v>
      </c>
      <c r="E126" s="29" t="s">
        <v>35</v>
      </c>
      <c r="F126" s="49">
        <f aca="true" t="shared" si="8" ref="F126:F147">D126</f>
        <v>114.2</v>
      </c>
      <c r="G126" s="6"/>
      <c r="H126" s="6"/>
      <c r="I126" s="9" t="str">
        <f t="shared" si="6"/>
        <v>Лікарські засоби</v>
      </c>
      <c r="J126" s="46">
        <f t="shared" si="7"/>
        <v>114.2</v>
      </c>
      <c r="K126" s="8"/>
    </row>
    <row r="127" spans="1:11" ht="33.75" customHeight="1">
      <c r="A127" s="81"/>
      <c r="B127" s="84" t="s">
        <v>90</v>
      </c>
      <c r="C127" s="98"/>
      <c r="D127" s="46">
        <v>4.7</v>
      </c>
      <c r="E127" s="29" t="s">
        <v>22</v>
      </c>
      <c r="F127" s="49">
        <f t="shared" si="8"/>
        <v>4.7</v>
      </c>
      <c r="G127" s="6"/>
      <c r="H127" s="6"/>
      <c r="I127" s="9" t="str">
        <f t="shared" si="6"/>
        <v>Господарчий інвентар, вироби текстильні тощо</v>
      </c>
      <c r="J127" s="46">
        <f t="shared" si="7"/>
        <v>4.7</v>
      </c>
      <c r="K127" s="8"/>
    </row>
    <row r="128" spans="1:11" ht="19.5" customHeight="1">
      <c r="A128" s="81"/>
      <c r="B128" s="84"/>
      <c r="C128" s="98"/>
      <c r="D128" s="18">
        <v>0.7</v>
      </c>
      <c r="E128" s="9" t="s">
        <v>58</v>
      </c>
      <c r="F128" s="49">
        <f t="shared" si="8"/>
        <v>0.7</v>
      </c>
      <c r="G128" s="6"/>
      <c r="H128" s="6"/>
      <c r="I128" s="9" t="str">
        <f t="shared" si="6"/>
        <v>Витратні медичні матеріали</v>
      </c>
      <c r="J128" s="46">
        <f t="shared" si="7"/>
        <v>0.7</v>
      </c>
      <c r="K128" s="8"/>
    </row>
    <row r="129" spans="1:11" ht="19.5" customHeight="1">
      <c r="A129" s="81"/>
      <c r="B129" s="93" t="s">
        <v>19</v>
      </c>
      <c r="C129" s="30"/>
      <c r="D129" s="46">
        <v>16.5</v>
      </c>
      <c r="E129" s="29" t="s">
        <v>35</v>
      </c>
      <c r="F129" s="49">
        <f t="shared" si="8"/>
        <v>16.5</v>
      </c>
      <c r="G129" s="6"/>
      <c r="H129" s="6"/>
      <c r="I129" s="9" t="str">
        <f t="shared" si="6"/>
        <v>Лікарські засоби</v>
      </c>
      <c r="J129" s="46">
        <f t="shared" si="7"/>
        <v>16.5</v>
      </c>
      <c r="K129" s="8"/>
    </row>
    <row r="130" spans="1:11" ht="19.5" customHeight="1">
      <c r="A130" s="81"/>
      <c r="B130" s="93"/>
      <c r="C130" s="30"/>
      <c r="D130" s="46">
        <v>0.9</v>
      </c>
      <c r="E130" s="29" t="s">
        <v>91</v>
      </c>
      <c r="F130" s="49">
        <f t="shared" si="8"/>
        <v>0.9</v>
      </c>
      <c r="G130" s="6"/>
      <c r="H130" s="6"/>
      <c r="I130" s="9" t="str">
        <f t="shared" si="6"/>
        <v>Спирт етиловий</v>
      </c>
      <c r="J130" s="46">
        <f t="shared" si="7"/>
        <v>0.9</v>
      </c>
      <c r="K130" s="8"/>
    </row>
    <row r="131" spans="1:11" ht="19.5" customHeight="1">
      <c r="A131" s="81"/>
      <c r="B131" s="93"/>
      <c r="C131" s="30"/>
      <c r="D131" s="46">
        <v>35.3</v>
      </c>
      <c r="E131" s="29" t="s">
        <v>36</v>
      </c>
      <c r="F131" s="49">
        <f t="shared" si="8"/>
        <v>35.3</v>
      </c>
      <c r="G131" s="6"/>
      <c r="H131" s="6"/>
      <c r="I131" s="9" t="str">
        <f t="shared" si="6"/>
        <v>Витратні матеріали</v>
      </c>
      <c r="J131" s="46">
        <f t="shared" si="7"/>
        <v>35.3</v>
      </c>
      <c r="K131" s="8"/>
    </row>
    <row r="132" spans="1:11" ht="19.5" customHeight="1">
      <c r="A132" s="81"/>
      <c r="B132" s="93"/>
      <c r="C132" s="30"/>
      <c r="D132" s="46">
        <v>6.9</v>
      </c>
      <c r="E132" s="29" t="s">
        <v>37</v>
      </c>
      <c r="F132" s="49">
        <f t="shared" si="8"/>
        <v>6.9</v>
      </c>
      <c r="G132" s="6"/>
      <c r="H132" s="6"/>
      <c r="I132" s="9" t="str">
        <f t="shared" si="6"/>
        <v>Вироби медичного призначення</v>
      </c>
      <c r="J132" s="46">
        <f t="shared" si="7"/>
        <v>6.9</v>
      </c>
      <c r="K132" s="8"/>
    </row>
    <row r="133" spans="1:11" ht="19.5" customHeight="1">
      <c r="A133" s="81"/>
      <c r="B133" s="93"/>
      <c r="C133" s="30"/>
      <c r="D133" s="46">
        <v>202.7</v>
      </c>
      <c r="E133" s="29" t="s">
        <v>38</v>
      </c>
      <c r="F133" s="49">
        <f t="shared" si="8"/>
        <v>202.7</v>
      </c>
      <c r="G133" s="6"/>
      <c r="H133" s="6"/>
      <c r="I133" s="9" t="str">
        <f t="shared" si="6"/>
        <v>Інші фармацевтичні препарати</v>
      </c>
      <c r="J133" s="46">
        <f t="shared" si="7"/>
        <v>202.7</v>
      </c>
      <c r="K133" s="8"/>
    </row>
    <row r="134" spans="1:11" ht="19.5" customHeight="1">
      <c r="A134" s="81"/>
      <c r="B134" s="93"/>
      <c r="C134" s="30"/>
      <c r="D134" s="46">
        <v>23.4</v>
      </c>
      <c r="E134" s="29" t="s">
        <v>45</v>
      </c>
      <c r="F134" s="49">
        <f t="shared" si="8"/>
        <v>23.4</v>
      </c>
      <c r="G134" s="6"/>
      <c r="H134" s="6"/>
      <c r="I134" s="9" t="str">
        <f t="shared" si="6"/>
        <v>Деззасоби</v>
      </c>
      <c r="J134" s="46">
        <f t="shared" si="7"/>
        <v>23.4</v>
      </c>
      <c r="K134" s="8"/>
    </row>
    <row r="135" spans="1:11" ht="19.5" customHeight="1">
      <c r="A135" s="81"/>
      <c r="B135" s="93"/>
      <c r="C135" s="30"/>
      <c r="D135" s="46">
        <v>33.4</v>
      </c>
      <c r="E135" s="29" t="s">
        <v>20</v>
      </c>
      <c r="F135" s="49">
        <f t="shared" si="8"/>
        <v>33.4</v>
      </c>
      <c r="G135" s="6"/>
      <c r="H135" s="6"/>
      <c r="I135" s="9" t="str">
        <f t="shared" si="6"/>
        <v>Господарчі товари</v>
      </c>
      <c r="J135" s="46">
        <f t="shared" si="7"/>
        <v>33.4</v>
      </c>
      <c r="K135" s="8"/>
    </row>
    <row r="136" spans="1:11" ht="19.5" customHeight="1">
      <c r="A136" s="81"/>
      <c r="B136" s="93"/>
      <c r="C136" s="30"/>
      <c r="D136" s="46">
        <v>131.8</v>
      </c>
      <c r="E136" s="29" t="s">
        <v>16</v>
      </c>
      <c r="F136" s="49">
        <f t="shared" si="8"/>
        <v>131.8</v>
      </c>
      <c r="G136" s="6"/>
      <c r="H136" s="6"/>
      <c r="I136" s="9" t="str">
        <f t="shared" si="6"/>
        <v>Будівельні матеріали</v>
      </c>
      <c r="J136" s="46">
        <f t="shared" si="7"/>
        <v>131.8</v>
      </c>
      <c r="K136" s="8"/>
    </row>
    <row r="137" spans="1:11" ht="19.5" customHeight="1">
      <c r="A137" s="81"/>
      <c r="B137" s="93"/>
      <c r="C137" s="30"/>
      <c r="D137" s="46">
        <v>24.6</v>
      </c>
      <c r="E137" s="29" t="s">
        <v>21</v>
      </c>
      <c r="F137" s="49">
        <f t="shared" si="8"/>
        <v>24.6</v>
      </c>
      <c r="G137" s="6"/>
      <c r="H137" s="6"/>
      <c r="I137" s="9" t="str">
        <f t="shared" si="6"/>
        <v>Вузли та деталі</v>
      </c>
      <c r="J137" s="46">
        <f t="shared" si="7"/>
        <v>24.6</v>
      </c>
      <c r="K137" s="8"/>
    </row>
    <row r="138" spans="1:11" ht="19.5" customHeight="1">
      <c r="A138" s="81"/>
      <c r="B138" s="93"/>
      <c r="C138" s="30"/>
      <c r="D138" s="46">
        <v>60.4</v>
      </c>
      <c r="E138" s="29" t="s">
        <v>22</v>
      </c>
      <c r="F138" s="49">
        <f t="shared" si="8"/>
        <v>60.4</v>
      </c>
      <c r="G138" s="6"/>
      <c r="H138" s="6"/>
      <c r="I138" s="9" t="str">
        <f t="shared" si="6"/>
        <v>Господарчий інвентар, вироби текстильні тощо</v>
      </c>
      <c r="J138" s="46">
        <f t="shared" si="7"/>
        <v>60.4</v>
      </c>
      <c r="K138" s="8"/>
    </row>
    <row r="139" spans="1:11" ht="19.5" customHeight="1">
      <c r="A139" s="81"/>
      <c r="B139" s="93"/>
      <c r="C139" s="30"/>
      <c r="D139" s="46">
        <v>14.7</v>
      </c>
      <c r="E139" s="29" t="s">
        <v>23</v>
      </c>
      <c r="F139" s="49">
        <f t="shared" si="8"/>
        <v>14.7</v>
      </c>
      <c r="G139" s="6"/>
      <c r="H139" s="6"/>
      <c r="I139" s="9" t="str">
        <f t="shared" si="6"/>
        <v>Канцелярські товари, папір</v>
      </c>
      <c r="J139" s="46">
        <f t="shared" si="7"/>
        <v>14.7</v>
      </c>
      <c r="K139" s="8"/>
    </row>
    <row r="140" spans="1:11" ht="19.5" customHeight="1">
      <c r="A140" s="81"/>
      <c r="B140" s="93"/>
      <c r="C140" s="30"/>
      <c r="D140" s="18">
        <v>12.9</v>
      </c>
      <c r="E140" s="29" t="s">
        <v>92</v>
      </c>
      <c r="F140" s="49">
        <f t="shared" si="8"/>
        <v>12.9</v>
      </c>
      <c r="G140" s="6"/>
      <c r="H140" s="6"/>
      <c r="I140" s="9" t="str">
        <f t="shared" si="6"/>
        <v>М'який інвентар</v>
      </c>
      <c r="J140" s="46">
        <f t="shared" si="7"/>
        <v>12.9</v>
      </c>
      <c r="K140" s="8"/>
    </row>
    <row r="141" spans="1:11" ht="19.5" customHeight="1">
      <c r="A141" s="81"/>
      <c r="B141" s="93"/>
      <c r="C141" s="30"/>
      <c r="D141" s="18">
        <v>4.2</v>
      </c>
      <c r="E141" s="29" t="s">
        <v>24</v>
      </c>
      <c r="F141" s="49">
        <f t="shared" si="8"/>
        <v>4.2</v>
      </c>
      <c r="G141" s="6"/>
      <c r="H141" s="6"/>
      <c r="I141" s="9" t="str">
        <f t="shared" si="6"/>
        <v>Періодичні видання</v>
      </c>
      <c r="J141" s="46">
        <f t="shared" si="7"/>
        <v>4.2</v>
      </c>
      <c r="K141" s="8"/>
    </row>
    <row r="142" spans="1:11" ht="19.5" customHeight="1">
      <c r="A142" s="81"/>
      <c r="B142" s="93"/>
      <c r="C142" s="30"/>
      <c r="D142" s="46">
        <v>11</v>
      </c>
      <c r="E142" s="29" t="s">
        <v>25</v>
      </c>
      <c r="F142" s="49">
        <f t="shared" si="8"/>
        <v>11</v>
      </c>
      <c r="G142" s="6"/>
      <c r="H142" s="6"/>
      <c r="I142" s="9" t="str">
        <f t="shared" si="6"/>
        <v>Електротовари, електрообладнання</v>
      </c>
      <c r="J142" s="46">
        <f t="shared" si="7"/>
        <v>11</v>
      </c>
      <c r="K142" s="8"/>
    </row>
    <row r="143" spans="1:11" ht="19.5" customHeight="1">
      <c r="A143" s="81"/>
      <c r="B143" s="93"/>
      <c r="C143" s="30"/>
      <c r="D143" s="46">
        <v>4</v>
      </c>
      <c r="E143" s="29" t="s">
        <v>26</v>
      </c>
      <c r="F143" s="49">
        <f t="shared" si="8"/>
        <v>4</v>
      </c>
      <c r="G143" s="6"/>
      <c r="H143" s="6"/>
      <c r="I143" s="9" t="str">
        <f t="shared" si="6"/>
        <v>Паливно-мастильні матеріали та запчастини</v>
      </c>
      <c r="J143" s="46">
        <f t="shared" si="7"/>
        <v>4</v>
      </c>
      <c r="K143" s="8"/>
    </row>
    <row r="144" spans="1:11" ht="19.5" customHeight="1">
      <c r="A144" s="81"/>
      <c r="B144" s="93"/>
      <c r="C144" s="30"/>
      <c r="D144" s="46">
        <v>16</v>
      </c>
      <c r="E144" s="29" t="s">
        <v>27</v>
      </c>
      <c r="F144" s="49">
        <f t="shared" si="8"/>
        <v>16</v>
      </c>
      <c r="G144" s="6"/>
      <c r="H144" s="6"/>
      <c r="I144" s="9" t="str">
        <f t="shared" si="6"/>
        <v>Бланочна, друкована продукція</v>
      </c>
      <c r="J144" s="46">
        <f t="shared" si="7"/>
        <v>16</v>
      </c>
      <c r="K144" s="8"/>
    </row>
    <row r="145" spans="1:11" ht="19.5" customHeight="1">
      <c r="A145" s="81"/>
      <c r="B145" s="93"/>
      <c r="C145" s="30"/>
      <c r="D145" s="46">
        <v>6.1</v>
      </c>
      <c r="E145" s="29" t="s">
        <v>52</v>
      </c>
      <c r="F145" s="49">
        <f t="shared" si="8"/>
        <v>6.1</v>
      </c>
      <c r="G145" s="6"/>
      <c r="H145" s="6"/>
      <c r="I145" s="9" t="str">
        <f t="shared" si="6"/>
        <v>Мийні засоби</v>
      </c>
      <c r="J145" s="46">
        <f t="shared" si="7"/>
        <v>6.1</v>
      </c>
      <c r="K145" s="8"/>
    </row>
    <row r="146" spans="1:11" ht="19.5" customHeight="1">
      <c r="A146" s="81"/>
      <c r="B146" s="93"/>
      <c r="C146" s="30"/>
      <c r="D146" s="46">
        <v>5.6</v>
      </c>
      <c r="E146" s="29" t="s">
        <v>15</v>
      </c>
      <c r="F146" s="49">
        <f t="shared" si="8"/>
        <v>5.6</v>
      </c>
      <c r="G146" s="6"/>
      <c r="H146" s="6"/>
      <c r="I146" s="9" t="str">
        <f t="shared" si="6"/>
        <v>Побутова техніка</v>
      </c>
      <c r="J146" s="46">
        <f t="shared" si="7"/>
        <v>5.6</v>
      </c>
      <c r="K146" s="8"/>
    </row>
    <row r="147" spans="1:11" ht="19.5" customHeight="1">
      <c r="A147" s="81"/>
      <c r="B147" s="93"/>
      <c r="C147" s="30"/>
      <c r="D147" s="46">
        <v>8.9</v>
      </c>
      <c r="E147" s="29" t="s">
        <v>93</v>
      </c>
      <c r="F147" s="49">
        <f t="shared" si="8"/>
        <v>8.9</v>
      </c>
      <c r="G147" s="6"/>
      <c r="H147" s="6"/>
      <c r="I147" s="9" t="str">
        <f t="shared" si="6"/>
        <v>Вогнегасники, предмети протипожежного значення</v>
      </c>
      <c r="J147" s="46">
        <f t="shared" si="7"/>
        <v>8.9</v>
      </c>
      <c r="K147" s="8"/>
    </row>
    <row r="148" spans="1:11" ht="19.5" customHeight="1">
      <c r="A148" s="81"/>
      <c r="B148" s="93"/>
      <c r="C148" s="30"/>
      <c r="D148" s="46">
        <f>41.9+27.9</f>
        <v>69.8</v>
      </c>
      <c r="E148" s="29" t="s">
        <v>33</v>
      </c>
      <c r="F148" s="7">
        <f>C148+D148</f>
        <v>69.8</v>
      </c>
      <c r="G148" s="6"/>
      <c r="H148" s="6"/>
      <c r="I148" s="9" t="str">
        <f t="shared" si="6"/>
        <v>Меблі</v>
      </c>
      <c r="J148" s="46">
        <f t="shared" si="7"/>
        <v>69.8</v>
      </c>
      <c r="K148" s="8"/>
    </row>
    <row r="149" spans="1:11" ht="19.5" customHeight="1">
      <c r="A149" s="81"/>
      <c r="B149" s="93"/>
      <c r="C149" s="30"/>
      <c r="D149" s="46">
        <v>0.5</v>
      </c>
      <c r="E149" s="29" t="s">
        <v>98</v>
      </c>
      <c r="F149" s="7">
        <f>C149+D149</f>
        <v>0.5</v>
      </c>
      <c r="G149" s="6"/>
      <c r="H149" s="6"/>
      <c r="I149" s="9" t="str">
        <f t="shared" si="6"/>
        <v>Питна вода</v>
      </c>
      <c r="J149" s="46">
        <f t="shared" si="7"/>
        <v>0.5</v>
      </c>
      <c r="K149" s="8"/>
    </row>
    <row r="150" spans="1:11" ht="19.5" customHeight="1">
      <c r="A150" s="81"/>
      <c r="B150" s="93"/>
      <c r="C150" s="30"/>
      <c r="D150" s="46">
        <v>21.5</v>
      </c>
      <c r="E150" s="29" t="s">
        <v>28</v>
      </c>
      <c r="F150" s="7">
        <f aca="true" t="shared" si="9" ref="F150:F161">C150+D150</f>
        <v>21.5</v>
      </c>
      <c r="G150" s="6"/>
      <c r="H150" s="6"/>
      <c r="I150" s="9" t="str">
        <f t="shared" si="6"/>
        <v>Послуги з метрології та стандартизації</v>
      </c>
      <c r="J150" s="46">
        <f t="shared" si="7"/>
        <v>21.5</v>
      </c>
      <c r="K150" s="8"/>
    </row>
    <row r="151" spans="1:11" ht="19.5" customHeight="1">
      <c r="A151" s="81"/>
      <c r="B151" s="93"/>
      <c r="C151" s="30"/>
      <c r="D151" s="46">
        <v>1.8</v>
      </c>
      <c r="E151" s="29" t="s">
        <v>81</v>
      </c>
      <c r="F151" s="7">
        <f t="shared" si="9"/>
        <v>1.8</v>
      </c>
      <c r="G151" s="6"/>
      <c r="H151" s="6"/>
      <c r="I151" s="9" t="str">
        <f t="shared" si="6"/>
        <v>Послуги зі страхування</v>
      </c>
      <c r="J151" s="46">
        <f t="shared" si="7"/>
        <v>1.8</v>
      </c>
      <c r="K151" s="8"/>
    </row>
    <row r="152" spans="1:11" ht="19.5" customHeight="1">
      <c r="A152" s="81"/>
      <c r="B152" s="93"/>
      <c r="C152" s="30"/>
      <c r="D152" s="46">
        <v>1.2</v>
      </c>
      <c r="E152" s="29" t="s">
        <v>82</v>
      </c>
      <c r="F152" s="7">
        <f t="shared" si="9"/>
        <v>1.2</v>
      </c>
      <c r="G152" s="6"/>
      <c r="H152" s="6"/>
      <c r="I152" s="9" t="str">
        <f t="shared" si="6"/>
        <v>Технічне освідчення та перезарядка вогнегасників</v>
      </c>
      <c r="J152" s="46">
        <f t="shared" si="7"/>
        <v>1.2</v>
      </c>
      <c r="K152" s="8"/>
    </row>
    <row r="153" spans="1:11" ht="19.5" customHeight="1">
      <c r="A153" s="81"/>
      <c r="B153" s="93"/>
      <c r="C153" s="30"/>
      <c r="D153" s="46">
        <v>1.3</v>
      </c>
      <c r="E153" s="29" t="s">
        <v>83</v>
      </c>
      <c r="F153" s="7">
        <f t="shared" si="9"/>
        <v>1.3</v>
      </c>
      <c r="G153" s="6"/>
      <c r="H153" s="6"/>
      <c r="I153" s="9" t="str">
        <f t="shared" si="6"/>
        <v>Розробка проекту землеустрою</v>
      </c>
      <c r="J153" s="46">
        <f t="shared" si="7"/>
        <v>1.3</v>
      </c>
      <c r="K153" s="8"/>
    </row>
    <row r="154" spans="1:11" ht="36.75" customHeight="1">
      <c r="A154" s="81"/>
      <c r="B154" s="93"/>
      <c r="C154" s="30"/>
      <c r="D154" s="46">
        <v>42</v>
      </c>
      <c r="E154" s="29" t="s">
        <v>96</v>
      </c>
      <c r="F154" s="7">
        <f t="shared" si="9"/>
        <v>42</v>
      </c>
      <c r="G154" s="6"/>
      <c r="H154" s="6"/>
      <c r="I154" s="9" t="str">
        <f t="shared" si="6"/>
        <v>Поточний ремонт приміщень (поліклініки №2)</v>
      </c>
      <c r="J154" s="46">
        <f t="shared" si="7"/>
        <v>42</v>
      </c>
      <c r="K154" s="8"/>
    </row>
    <row r="155" spans="1:11" ht="36.75" customHeight="1">
      <c r="A155" s="81"/>
      <c r="B155" s="93"/>
      <c r="C155" s="30"/>
      <c r="D155" s="46">
        <v>96.1</v>
      </c>
      <c r="E155" s="29" t="s">
        <v>95</v>
      </c>
      <c r="F155" s="7">
        <f t="shared" si="9"/>
        <v>96.1</v>
      </c>
      <c r="G155" s="6"/>
      <c r="H155" s="6"/>
      <c r="I155" s="9" t="str">
        <f t="shared" si="6"/>
        <v>Поточний ремонт приміщень амбулаторії ХДУ</v>
      </c>
      <c r="J155" s="46">
        <f t="shared" si="7"/>
        <v>96.1</v>
      </c>
      <c r="K155" s="8"/>
    </row>
    <row r="156" spans="1:11" ht="50.25" customHeight="1">
      <c r="A156" s="81"/>
      <c r="B156" s="93"/>
      <c r="C156" s="30"/>
      <c r="D156" s="46">
        <v>4</v>
      </c>
      <c r="E156" s="10" t="s">
        <v>29</v>
      </c>
      <c r="F156" s="7">
        <f t="shared" si="9"/>
        <v>4</v>
      </c>
      <c r="G156" s="6"/>
      <c r="H156" s="6"/>
      <c r="I156" s="9" t="str">
        <f t="shared" si="6"/>
        <v>Послуги з монтажу,  технічного  обслуговування і ремонту медичного устаткування   </v>
      </c>
      <c r="J156" s="46">
        <f t="shared" si="7"/>
        <v>4</v>
      </c>
      <c r="K156" s="8"/>
    </row>
    <row r="157" spans="1:11" ht="60.75" customHeight="1">
      <c r="A157" s="81"/>
      <c r="B157" s="93"/>
      <c r="C157" s="30"/>
      <c r="D157" s="46">
        <v>1.9</v>
      </c>
      <c r="E157" s="10" t="s">
        <v>30</v>
      </c>
      <c r="F157" s="7">
        <f t="shared" si="9"/>
        <v>1.9</v>
      </c>
      <c r="G157" s="6"/>
      <c r="H157" s="6"/>
      <c r="I157" s="9" t="str">
        <f t="shared" si="6"/>
        <v>Послуги з технічного обслуговування і ремонту конторських, лічильних машин та комп'ютерної техніки </v>
      </c>
      <c r="J157" s="46">
        <f t="shared" si="7"/>
        <v>1.9</v>
      </c>
      <c r="K157" s="8"/>
    </row>
    <row r="158" spans="1:11" ht="19.5" customHeight="1">
      <c r="A158" s="81"/>
      <c r="B158" s="93"/>
      <c r="C158" s="30"/>
      <c r="D158" s="46">
        <v>1.8</v>
      </c>
      <c r="E158" s="29" t="s">
        <v>31</v>
      </c>
      <c r="F158" s="7">
        <f t="shared" si="9"/>
        <v>1.8</v>
      </c>
      <c r="G158" s="6"/>
      <c r="H158" s="6"/>
      <c r="I158" s="9" t="str">
        <f t="shared" si="6"/>
        <v>Телекомунікаційні послуги</v>
      </c>
      <c r="J158" s="46">
        <f t="shared" si="7"/>
        <v>1.8</v>
      </c>
      <c r="K158" s="8"/>
    </row>
    <row r="159" spans="1:11" ht="19.5" customHeight="1">
      <c r="A159" s="81"/>
      <c r="B159" s="93"/>
      <c r="C159" s="30"/>
      <c r="D159" s="46">
        <v>6.2</v>
      </c>
      <c r="E159" s="29" t="s">
        <v>94</v>
      </c>
      <c r="F159" s="7">
        <f t="shared" si="9"/>
        <v>6.2</v>
      </c>
      <c r="G159" s="6"/>
      <c r="H159" s="6"/>
      <c r="I159" s="9" t="str">
        <f t="shared" si="6"/>
        <v>Юридичні послуги</v>
      </c>
      <c r="J159" s="46">
        <f t="shared" si="7"/>
        <v>6.2</v>
      </c>
      <c r="K159" s="8"/>
    </row>
    <row r="160" spans="1:11" ht="19.5" customHeight="1">
      <c r="A160" s="81"/>
      <c r="B160" s="93"/>
      <c r="C160" s="30"/>
      <c r="D160" s="46">
        <v>65.2</v>
      </c>
      <c r="E160" s="29" t="s">
        <v>32</v>
      </c>
      <c r="F160" s="7">
        <f t="shared" si="9"/>
        <v>65.2</v>
      </c>
      <c r="G160" s="6"/>
      <c r="H160" s="6"/>
      <c r="I160" s="9" t="str">
        <f t="shared" si="6"/>
        <v>Інші послуги (крім комунальних)</v>
      </c>
      <c r="J160" s="46">
        <f t="shared" si="7"/>
        <v>65.2</v>
      </c>
      <c r="K160" s="8"/>
    </row>
    <row r="161" spans="1:11" ht="19.5" customHeight="1" thickBot="1">
      <c r="A161" s="102"/>
      <c r="B161" s="96"/>
      <c r="C161" s="33"/>
      <c r="D161" s="34">
        <f>13.9+3.4</f>
        <v>17.3</v>
      </c>
      <c r="E161" s="24" t="s">
        <v>97</v>
      </c>
      <c r="F161" s="35">
        <f t="shared" si="9"/>
        <v>17.3</v>
      </c>
      <c r="G161" s="36"/>
      <c r="H161" s="36"/>
      <c r="I161" s="37" t="str">
        <f t="shared" si="6"/>
        <v>Комп- або оргтехніка</v>
      </c>
      <c r="J161" s="34">
        <f t="shared" si="7"/>
        <v>17.3</v>
      </c>
      <c r="K161" s="38"/>
    </row>
    <row r="162" spans="1:11" ht="19.5" customHeight="1" thickBot="1">
      <c r="A162" s="99" t="s">
        <v>122</v>
      </c>
      <c r="B162" s="100"/>
      <c r="C162" s="50">
        <f>C84</f>
        <v>357.5</v>
      </c>
      <c r="D162" s="51">
        <f>SUM(D84:D161)</f>
        <v>1095.5</v>
      </c>
      <c r="E162" s="52"/>
      <c r="F162" s="51">
        <f>F84+SUM(F121:F161)</f>
        <v>1453</v>
      </c>
      <c r="G162" s="53"/>
      <c r="H162" s="51">
        <f>SUM(H84:H161)</f>
        <v>316.9000000000001</v>
      </c>
      <c r="I162" s="54"/>
      <c r="J162" s="51">
        <f>SUM(J84:J161)</f>
        <v>1095.5</v>
      </c>
      <c r="K162" s="55"/>
    </row>
    <row r="163" spans="1:11" ht="19.5" customHeight="1">
      <c r="A163" s="101" t="s">
        <v>129</v>
      </c>
      <c r="B163" s="103" t="s">
        <v>14</v>
      </c>
      <c r="C163" s="104">
        <v>397.9</v>
      </c>
      <c r="D163" s="23">
        <f>5.7+12.5</f>
        <v>18.2</v>
      </c>
      <c r="E163" s="57" t="s">
        <v>15</v>
      </c>
      <c r="F163" s="95">
        <f>C163+SUM(D163:D175)</f>
        <v>475.29999999999995</v>
      </c>
      <c r="G163" s="28" t="s">
        <v>51</v>
      </c>
      <c r="H163" s="5">
        <v>76.3</v>
      </c>
      <c r="I163" s="58" t="str">
        <f>E163</f>
        <v>Побутова техніка</v>
      </c>
      <c r="J163" s="23">
        <f>D163</f>
        <v>18.2</v>
      </c>
      <c r="K163" s="97">
        <f>K84+F163-SUM(H163:H199)-SUM(J163:J171)</f>
        <v>214.79999999999973</v>
      </c>
    </row>
    <row r="164" spans="1:11" ht="19.5" customHeight="1">
      <c r="A164" s="81"/>
      <c r="B164" s="83"/>
      <c r="C164" s="85"/>
      <c r="D164" s="18">
        <v>40.4</v>
      </c>
      <c r="E164" s="9" t="s">
        <v>22</v>
      </c>
      <c r="F164" s="87"/>
      <c r="G164" s="28" t="s">
        <v>43</v>
      </c>
      <c r="H164" s="5">
        <v>1.6</v>
      </c>
      <c r="I164" s="56" t="str">
        <f>E164</f>
        <v>Господарчий інвентар, вироби текстильні тощо</v>
      </c>
      <c r="J164" s="18">
        <f aca="true" t="shared" si="10" ref="J164:J169">D164</f>
        <v>40.4</v>
      </c>
      <c r="K164" s="89"/>
    </row>
    <row r="165" spans="1:11" ht="19.5" customHeight="1">
      <c r="A165" s="81"/>
      <c r="B165" s="83"/>
      <c r="C165" s="85"/>
      <c r="D165" s="18">
        <v>2.9</v>
      </c>
      <c r="E165" s="29" t="s">
        <v>97</v>
      </c>
      <c r="F165" s="87"/>
      <c r="G165" s="28" t="s">
        <v>58</v>
      </c>
      <c r="H165" s="5">
        <v>4.8</v>
      </c>
      <c r="I165" s="56" t="str">
        <f>E165</f>
        <v>Комп- або оргтехніка</v>
      </c>
      <c r="J165" s="18">
        <f t="shared" si="10"/>
        <v>2.9</v>
      </c>
      <c r="K165" s="89"/>
    </row>
    <row r="166" spans="1:11" ht="19.5" customHeight="1">
      <c r="A166" s="81"/>
      <c r="B166" s="83"/>
      <c r="C166" s="85"/>
      <c r="D166" s="18">
        <f>1.1+9.2</f>
        <v>10.299999999999999</v>
      </c>
      <c r="E166" s="29" t="s">
        <v>33</v>
      </c>
      <c r="F166" s="87"/>
      <c r="G166" s="28" t="s">
        <v>107</v>
      </c>
      <c r="H166" s="5">
        <v>1.3</v>
      </c>
      <c r="I166" s="56" t="str">
        <f>E166</f>
        <v>Меблі</v>
      </c>
      <c r="J166" s="18">
        <f t="shared" si="10"/>
        <v>10.299999999999999</v>
      </c>
      <c r="K166" s="89"/>
    </row>
    <row r="167" spans="1:11" ht="23.25" customHeight="1">
      <c r="A167" s="81"/>
      <c r="B167" s="83"/>
      <c r="C167" s="85"/>
      <c r="D167" s="18">
        <v>0.8</v>
      </c>
      <c r="E167" s="29" t="s">
        <v>37</v>
      </c>
      <c r="F167" s="87"/>
      <c r="G167" s="28" t="s">
        <v>60</v>
      </c>
      <c r="H167" s="5">
        <v>1.6</v>
      </c>
      <c r="I167" s="56"/>
      <c r="J167" s="18">
        <f t="shared" si="10"/>
        <v>0.8</v>
      </c>
      <c r="K167" s="89"/>
    </row>
    <row r="168" spans="1:11" ht="19.5" customHeight="1">
      <c r="A168" s="81"/>
      <c r="B168" s="83"/>
      <c r="C168" s="85"/>
      <c r="D168" s="18">
        <v>4</v>
      </c>
      <c r="E168" s="29" t="s">
        <v>34</v>
      </c>
      <c r="F168" s="87"/>
      <c r="G168" s="28" t="s">
        <v>45</v>
      </c>
      <c r="H168" s="5">
        <v>0.5</v>
      </c>
      <c r="I168" s="56"/>
      <c r="J168" s="18">
        <f t="shared" si="10"/>
        <v>4</v>
      </c>
      <c r="K168" s="89"/>
    </row>
    <row r="169" spans="1:11" ht="19.5" customHeight="1">
      <c r="A169" s="81"/>
      <c r="B169" s="83"/>
      <c r="C169" s="85"/>
      <c r="D169" s="18">
        <v>0.8</v>
      </c>
      <c r="E169" s="29" t="s">
        <v>132</v>
      </c>
      <c r="F169" s="87"/>
      <c r="G169" s="28" t="s">
        <v>50</v>
      </c>
      <c r="H169" s="5">
        <v>8.6</v>
      </c>
      <c r="I169" s="56"/>
      <c r="J169" s="18">
        <f t="shared" si="10"/>
        <v>0.8</v>
      </c>
      <c r="K169" s="89"/>
    </row>
    <row r="170" spans="1:11" ht="19.5" customHeight="1">
      <c r="A170" s="81"/>
      <c r="B170" s="83"/>
      <c r="C170" s="85"/>
      <c r="D170" s="18"/>
      <c r="E170" s="29"/>
      <c r="F170" s="87"/>
      <c r="G170" s="28" t="s">
        <v>20</v>
      </c>
      <c r="H170" s="5">
        <v>19.9</v>
      </c>
      <c r="I170" s="56"/>
      <c r="J170" s="46"/>
      <c r="K170" s="89"/>
    </row>
    <row r="171" spans="1:11" ht="19.5" customHeight="1">
      <c r="A171" s="81"/>
      <c r="B171" s="83"/>
      <c r="C171" s="85"/>
      <c r="D171" s="18"/>
      <c r="E171" s="29"/>
      <c r="F171" s="87"/>
      <c r="G171" s="28" t="s">
        <v>99</v>
      </c>
      <c r="H171" s="5">
        <v>1.2</v>
      </c>
      <c r="I171" s="56"/>
      <c r="J171" s="46"/>
      <c r="K171" s="89"/>
    </row>
    <row r="172" spans="1:11" ht="19.5" customHeight="1">
      <c r="A172" s="81"/>
      <c r="B172" s="83"/>
      <c r="C172" s="85"/>
      <c r="D172" s="18"/>
      <c r="E172" s="29"/>
      <c r="F172" s="87"/>
      <c r="G172" s="28" t="s">
        <v>91</v>
      </c>
      <c r="H172" s="5">
        <v>0.4</v>
      </c>
      <c r="I172" s="56"/>
      <c r="J172" s="46"/>
      <c r="K172" s="89"/>
    </row>
    <row r="173" spans="1:11" ht="19.5" customHeight="1">
      <c r="A173" s="81"/>
      <c r="B173" s="83"/>
      <c r="C173" s="85"/>
      <c r="D173" s="18"/>
      <c r="E173" s="29"/>
      <c r="F173" s="87"/>
      <c r="G173" s="28" t="s">
        <v>123</v>
      </c>
      <c r="H173" s="5">
        <f>0.4+4</f>
        <v>4.4</v>
      </c>
      <c r="I173" s="56"/>
      <c r="J173" s="46"/>
      <c r="K173" s="89"/>
    </row>
    <row r="174" spans="1:11" ht="19.5" customHeight="1">
      <c r="A174" s="81"/>
      <c r="B174" s="83"/>
      <c r="C174" s="85"/>
      <c r="D174" s="18"/>
      <c r="E174" s="29"/>
      <c r="F174" s="87"/>
      <c r="G174" s="28" t="s">
        <v>52</v>
      </c>
      <c r="H174" s="5"/>
      <c r="I174" s="56"/>
      <c r="J174" s="46"/>
      <c r="K174" s="89"/>
    </row>
    <row r="175" spans="1:11" ht="19.5" customHeight="1">
      <c r="A175" s="81"/>
      <c r="B175" s="83"/>
      <c r="C175" s="85"/>
      <c r="D175" s="18"/>
      <c r="E175" s="29"/>
      <c r="F175" s="87"/>
      <c r="G175" s="28" t="s">
        <v>16</v>
      </c>
      <c r="H175" s="5">
        <v>19.7</v>
      </c>
      <c r="I175" s="56"/>
      <c r="J175" s="46"/>
      <c r="K175" s="89"/>
    </row>
    <row r="176" spans="1:11" ht="19.5" customHeight="1">
      <c r="A176" s="81"/>
      <c r="B176" s="83"/>
      <c r="C176" s="85"/>
      <c r="D176" s="46"/>
      <c r="E176" s="29"/>
      <c r="F176" s="87"/>
      <c r="G176" s="28" t="s">
        <v>54</v>
      </c>
      <c r="H176" s="5">
        <v>9.4</v>
      </c>
      <c r="I176" s="56"/>
      <c r="J176" s="46"/>
      <c r="K176" s="89"/>
    </row>
    <row r="177" spans="1:11" ht="19.5" customHeight="1">
      <c r="A177" s="81"/>
      <c r="B177" s="83"/>
      <c r="C177" s="85"/>
      <c r="D177" s="46"/>
      <c r="E177" s="29"/>
      <c r="F177" s="87"/>
      <c r="G177" s="28" t="s">
        <v>55</v>
      </c>
      <c r="H177" s="5">
        <v>7.9</v>
      </c>
      <c r="I177" s="56"/>
      <c r="J177" s="46"/>
      <c r="K177" s="89"/>
    </row>
    <row r="178" spans="1:11" ht="19.5" customHeight="1">
      <c r="A178" s="81"/>
      <c r="B178" s="83"/>
      <c r="C178" s="85"/>
      <c r="D178" s="46"/>
      <c r="E178" s="29"/>
      <c r="F178" s="87"/>
      <c r="G178" s="28" t="s">
        <v>41</v>
      </c>
      <c r="H178" s="5">
        <v>1.8</v>
      </c>
      <c r="I178" s="56"/>
      <c r="J178" s="46"/>
      <c r="K178" s="89"/>
    </row>
    <row r="179" spans="1:11" ht="19.5" customHeight="1">
      <c r="A179" s="81"/>
      <c r="B179" s="83"/>
      <c r="C179" s="85"/>
      <c r="D179" s="46"/>
      <c r="E179" s="29"/>
      <c r="F179" s="87"/>
      <c r="G179" s="28" t="s">
        <v>42</v>
      </c>
      <c r="H179" s="5">
        <v>40.4</v>
      </c>
      <c r="I179" s="56"/>
      <c r="J179" s="46"/>
      <c r="K179" s="89"/>
    </row>
    <row r="180" spans="1:11" ht="19.5" customHeight="1">
      <c r="A180" s="81"/>
      <c r="B180" s="83"/>
      <c r="C180" s="85"/>
      <c r="D180" s="46"/>
      <c r="E180" s="29"/>
      <c r="F180" s="87"/>
      <c r="G180" s="28" t="s">
        <v>49</v>
      </c>
      <c r="H180" s="5">
        <v>3.9</v>
      </c>
      <c r="I180" s="56"/>
      <c r="J180" s="46"/>
      <c r="K180" s="89"/>
    </row>
    <row r="181" spans="1:11" ht="19.5" customHeight="1">
      <c r="A181" s="81"/>
      <c r="B181" s="83"/>
      <c r="C181" s="85"/>
      <c r="D181" s="46"/>
      <c r="E181" s="29"/>
      <c r="F181" s="87"/>
      <c r="G181" s="28" t="s">
        <v>128</v>
      </c>
      <c r="H181" s="5">
        <v>0.4</v>
      </c>
      <c r="I181" s="56"/>
      <c r="J181" s="46"/>
      <c r="K181" s="89"/>
    </row>
    <row r="182" spans="1:11" ht="19.5" customHeight="1">
      <c r="A182" s="81"/>
      <c r="B182" s="83"/>
      <c r="C182" s="85"/>
      <c r="D182" s="21"/>
      <c r="E182" s="21"/>
      <c r="F182" s="87"/>
      <c r="G182" s="28" t="s">
        <v>126</v>
      </c>
      <c r="H182" s="5">
        <v>1</v>
      </c>
      <c r="I182" s="56"/>
      <c r="J182" s="6"/>
      <c r="K182" s="89"/>
    </row>
    <row r="183" spans="1:11" ht="19.5" customHeight="1">
      <c r="A183" s="81"/>
      <c r="B183" s="83"/>
      <c r="C183" s="85"/>
      <c r="D183" s="21"/>
      <c r="E183" s="21"/>
      <c r="F183" s="87"/>
      <c r="G183" s="28" t="s">
        <v>44</v>
      </c>
      <c r="H183" s="5">
        <v>13.8</v>
      </c>
      <c r="I183" s="56"/>
      <c r="J183" s="6"/>
      <c r="K183" s="89"/>
    </row>
    <row r="184" spans="1:11" ht="19.5" customHeight="1">
      <c r="A184" s="81"/>
      <c r="B184" s="83"/>
      <c r="C184" s="85"/>
      <c r="D184" s="21"/>
      <c r="E184" s="21"/>
      <c r="F184" s="87"/>
      <c r="G184" s="28" t="s">
        <v>62</v>
      </c>
      <c r="H184" s="5">
        <v>27</v>
      </c>
      <c r="I184" s="56"/>
      <c r="J184" s="6"/>
      <c r="K184" s="89"/>
    </row>
    <row r="185" spans="1:11" ht="19.5" customHeight="1">
      <c r="A185" s="81"/>
      <c r="B185" s="83"/>
      <c r="C185" s="85"/>
      <c r="D185" s="21"/>
      <c r="E185" s="21"/>
      <c r="F185" s="87"/>
      <c r="G185" s="28" t="s">
        <v>65</v>
      </c>
      <c r="H185" s="5">
        <v>0.5</v>
      </c>
      <c r="I185" s="56"/>
      <c r="J185" s="6"/>
      <c r="K185" s="89"/>
    </row>
    <row r="186" spans="1:11" ht="19.5" customHeight="1">
      <c r="A186" s="81"/>
      <c r="B186" s="83"/>
      <c r="C186" s="85"/>
      <c r="D186" s="21"/>
      <c r="E186" s="21"/>
      <c r="F186" s="87"/>
      <c r="G186" s="28" t="s">
        <v>33</v>
      </c>
      <c r="H186" s="5">
        <v>26.3</v>
      </c>
      <c r="I186" s="56"/>
      <c r="J186" s="6"/>
      <c r="K186" s="89"/>
    </row>
    <row r="187" spans="1:11" ht="19.5" customHeight="1">
      <c r="A187" s="81"/>
      <c r="B187" s="83"/>
      <c r="C187" s="85"/>
      <c r="D187" s="21"/>
      <c r="E187" s="21"/>
      <c r="F187" s="87"/>
      <c r="G187" s="28" t="s">
        <v>97</v>
      </c>
      <c r="H187" s="5">
        <v>1.8</v>
      </c>
      <c r="I187" s="56"/>
      <c r="J187" s="6"/>
      <c r="K187" s="89"/>
    </row>
    <row r="188" spans="1:11" ht="19.5" customHeight="1">
      <c r="A188" s="81"/>
      <c r="B188" s="83"/>
      <c r="C188" s="85"/>
      <c r="D188" s="21"/>
      <c r="E188" s="21"/>
      <c r="F188" s="87"/>
      <c r="G188" s="28" t="s">
        <v>66</v>
      </c>
      <c r="H188" s="5">
        <v>11.2</v>
      </c>
      <c r="I188" s="56"/>
      <c r="J188" s="6"/>
      <c r="K188" s="89"/>
    </row>
    <row r="189" spans="1:11" ht="19.5" customHeight="1">
      <c r="A189" s="81"/>
      <c r="B189" s="83"/>
      <c r="C189" s="85"/>
      <c r="D189" s="21"/>
      <c r="E189" s="21"/>
      <c r="F189" s="87"/>
      <c r="G189" s="28" t="s">
        <v>68</v>
      </c>
      <c r="H189" s="5">
        <v>4.6</v>
      </c>
      <c r="I189" s="56"/>
      <c r="J189" s="6"/>
      <c r="K189" s="89"/>
    </row>
    <row r="190" spans="1:11" ht="19.5" customHeight="1">
      <c r="A190" s="81"/>
      <c r="B190" s="83"/>
      <c r="C190" s="85"/>
      <c r="D190" s="21"/>
      <c r="E190" s="21"/>
      <c r="F190" s="87"/>
      <c r="G190" s="28" t="s">
        <v>46</v>
      </c>
      <c r="H190" s="5">
        <v>2.6</v>
      </c>
      <c r="I190" s="56"/>
      <c r="J190" s="6"/>
      <c r="K190" s="89"/>
    </row>
    <row r="191" spans="1:11" ht="19.5" customHeight="1">
      <c r="A191" s="81"/>
      <c r="B191" s="83"/>
      <c r="C191" s="85"/>
      <c r="D191" s="21"/>
      <c r="E191" s="21"/>
      <c r="F191" s="87"/>
      <c r="G191" s="28" t="s">
        <v>104</v>
      </c>
      <c r="H191" s="5">
        <v>1.3</v>
      </c>
      <c r="I191" s="56"/>
      <c r="J191" s="6"/>
      <c r="K191" s="89"/>
    </row>
    <row r="192" spans="1:11" ht="19.5" customHeight="1">
      <c r="A192" s="81"/>
      <c r="B192" s="83"/>
      <c r="C192" s="85"/>
      <c r="D192" s="21"/>
      <c r="E192" s="21"/>
      <c r="F192" s="87"/>
      <c r="G192" s="28" t="s">
        <v>124</v>
      </c>
      <c r="H192" s="5">
        <v>2.1</v>
      </c>
      <c r="I192" s="56"/>
      <c r="J192" s="6"/>
      <c r="K192" s="89"/>
    </row>
    <row r="193" spans="1:11" ht="19.5" customHeight="1">
      <c r="A193" s="81"/>
      <c r="B193" s="83"/>
      <c r="C193" s="85"/>
      <c r="D193" s="21"/>
      <c r="E193" s="21"/>
      <c r="F193" s="87"/>
      <c r="G193" s="28" t="s">
        <v>125</v>
      </c>
      <c r="H193" s="5">
        <v>3.3</v>
      </c>
      <c r="I193" s="56"/>
      <c r="J193" s="6"/>
      <c r="K193" s="89"/>
    </row>
    <row r="194" spans="1:11" ht="19.5" customHeight="1">
      <c r="A194" s="81"/>
      <c r="B194" s="83"/>
      <c r="C194" s="85"/>
      <c r="D194" s="21"/>
      <c r="E194" s="21"/>
      <c r="F194" s="87"/>
      <c r="G194" s="28" t="s">
        <v>127</v>
      </c>
      <c r="H194" s="5">
        <v>3.4</v>
      </c>
      <c r="I194" s="56"/>
      <c r="J194" s="6"/>
      <c r="K194" s="89"/>
    </row>
    <row r="195" spans="1:13" ht="19.5" customHeight="1">
      <c r="A195" s="81"/>
      <c r="B195" s="83"/>
      <c r="C195" s="85"/>
      <c r="D195" s="21"/>
      <c r="E195" s="21"/>
      <c r="F195" s="87"/>
      <c r="G195" s="56"/>
      <c r="H195" s="5"/>
      <c r="I195" s="56"/>
      <c r="J195" s="6"/>
      <c r="K195" s="89"/>
      <c r="M195" s="67"/>
    </row>
    <row r="196" spans="1:11" ht="19.5" customHeight="1">
      <c r="A196" s="81"/>
      <c r="B196" s="83"/>
      <c r="C196" s="85"/>
      <c r="D196" s="21"/>
      <c r="E196" s="21"/>
      <c r="F196" s="87"/>
      <c r="G196" s="56"/>
      <c r="H196" s="5"/>
      <c r="I196" s="56"/>
      <c r="J196" s="6"/>
      <c r="K196" s="89"/>
    </row>
    <row r="197" spans="1:11" ht="19.5" customHeight="1">
      <c r="A197" s="81"/>
      <c r="B197" s="83"/>
      <c r="C197" s="85"/>
      <c r="D197" s="21"/>
      <c r="E197" s="21"/>
      <c r="F197" s="87"/>
      <c r="G197" s="56"/>
      <c r="H197" s="5"/>
      <c r="I197" s="56"/>
      <c r="J197" s="6"/>
      <c r="K197" s="89"/>
    </row>
    <row r="198" spans="1:11" ht="19.5" customHeight="1">
      <c r="A198" s="81"/>
      <c r="B198" s="83"/>
      <c r="C198" s="85"/>
      <c r="D198" s="21"/>
      <c r="E198" s="21"/>
      <c r="F198" s="87"/>
      <c r="G198" s="56"/>
      <c r="H198" s="5"/>
      <c r="I198" s="56"/>
      <c r="J198" s="6"/>
      <c r="K198" s="89"/>
    </row>
    <row r="199" spans="1:11" ht="19.5" customHeight="1">
      <c r="A199" s="81"/>
      <c r="B199" s="83"/>
      <c r="C199" s="85"/>
      <c r="D199" s="21"/>
      <c r="E199" s="21"/>
      <c r="F199" s="87"/>
      <c r="G199" s="56"/>
      <c r="H199" s="5"/>
      <c r="I199" s="56"/>
      <c r="J199" s="6"/>
      <c r="K199" s="89"/>
    </row>
    <row r="200" spans="1:11" ht="19.5" customHeight="1">
      <c r="A200" s="81"/>
      <c r="B200" s="29" t="s">
        <v>130</v>
      </c>
      <c r="C200" s="30"/>
      <c r="D200" s="46">
        <v>0.031</v>
      </c>
      <c r="E200" s="9" t="s">
        <v>18</v>
      </c>
      <c r="F200" s="48">
        <f>D200</f>
        <v>0.031</v>
      </c>
      <c r="G200" s="28"/>
      <c r="H200" s="5"/>
      <c r="I200" s="29" t="str">
        <f>E200</f>
        <v>Лікарські препарати</v>
      </c>
      <c r="J200" s="46">
        <f>D200</f>
        <v>0.031</v>
      </c>
      <c r="K200" s="27"/>
    </row>
    <row r="201" spans="1:11" ht="19.5" customHeight="1">
      <c r="A201" s="81"/>
      <c r="B201" s="29" t="s">
        <v>77</v>
      </c>
      <c r="C201" s="30"/>
      <c r="D201" s="46">
        <v>2.5</v>
      </c>
      <c r="E201" s="9" t="s">
        <v>18</v>
      </c>
      <c r="F201" s="49">
        <v>2.5</v>
      </c>
      <c r="G201" s="6"/>
      <c r="H201" s="6"/>
      <c r="I201" s="63" t="str">
        <f>E201</f>
        <v>Лікарські препарати</v>
      </c>
      <c r="J201" s="65">
        <f>D201</f>
        <v>2.5</v>
      </c>
      <c r="K201" s="8"/>
    </row>
    <row r="202" spans="1:11" ht="19.5" customHeight="1">
      <c r="A202" s="81"/>
      <c r="B202" s="29" t="s">
        <v>131</v>
      </c>
      <c r="C202" s="30"/>
      <c r="D202" s="46">
        <v>34.1</v>
      </c>
      <c r="E202" s="29" t="s">
        <v>35</v>
      </c>
      <c r="F202" s="49">
        <f aca="true" t="shared" si="11" ref="F202:F221">D202</f>
        <v>34.1</v>
      </c>
      <c r="G202" s="6"/>
      <c r="H202" s="6"/>
      <c r="I202" s="9" t="str">
        <f aca="true" t="shared" si="12" ref="I202:I233">E202</f>
        <v>Лікарські засоби</v>
      </c>
      <c r="J202" s="46">
        <f aca="true" t="shared" si="13" ref="J202:J233">D202</f>
        <v>34.1</v>
      </c>
      <c r="K202" s="8"/>
    </row>
    <row r="203" spans="1:11" ht="19.5" customHeight="1">
      <c r="A203" s="81"/>
      <c r="B203" s="93" t="s">
        <v>19</v>
      </c>
      <c r="C203" s="30"/>
      <c r="D203" s="46">
        <v>64.1</v>
      </c>
      <c r="E203" s="29" t="s">
        <v>35</v>
      </c>
      <c r="F203" s="49">
        <f t="shared" si="11"/>
        <v>64.1</v>
      </c>
      <c r="G203" s="6"/>
      <c r="H203" s="6"/>
      <c r="I203" s="9" t="str">
        <f t="shared" si="12"/>
        <v>Лікарські засоби</v>
      </c>
      <c r="J203" s="46">
        <f t="shared" si="13"/>
        <v>64.1</v>
      </c>
      <c r="K203" s="8"/>
    </row>
    <row r="204" spans="1:11" ht="19.5" customHeight="1">
      <c r="A204" s="81"/>
      <c r="B204" s="93"/>
      <c r="C204" s="30"/>
      <c r="D204" s="46">
        <v>2</v>
      </c>
      <c r="E204" s="29" t="s">
        <v>91</v>
      </c>
      <c r="F204" s="49">
        <f t="shared" si="11"/>
        <v>2</v>
      </c>
      <c r="G204" s="6"/>
      <c r="H204" s="6"/>
      <c r="I204" s="9" t="str">
        <f t="shared" si="12"/>
        <v>Спирт етиловий</v>
      </c>
      <c r="J204" s="46">
        <f t="shared" si="13"/>
        <v>2</v>
      </c>
      <c r="K204" s="8"/>
    </row>
    <row r="205" spans="1:11" ht="19.5" customHeight="1">
      <c r="A205" s="81"/>
      <c r="B205" s="93"/>
      <c r="C205" s="30"/>
      <c r="D205" s="46">
        <v>29.4</v>
      </c>
      <c r="E205" s="29" t="s">
        <v>36</v>
      </c>
      <c r="F205" s="49">
        <f t="shared" si="11"/>
        <v>29.4</v>
      </c>
      <c r="G205" s="6"/>
      <c r="H205" s="6"/>
      <c r="I205" s="9" t="str">
        <f t="shared" si="12"/>
        <v>Витратні матеріали</v>
      </c>
      <c r="J205" s="46">
        <f t="shared" si="13"/>
        <v>29.4</v>
      </c>
      <c r="K205" s="8"/>
    </row>
    <row r="206" spans="1:11" ht="19.5" customHeight="1">
      <c r="A206" s="81"/>
      <c r="B206" s="93"/>
      <c r="C206" s="30"/>
      <c r="D206" s="46">
        <v>32.8</v>
      </c>
      <c r="E206" s="29" t="s">
        <v>37</v>
      </c>
      <c r="F206" s="49">
        <f t="shared" si="11"/>
        <v>32.8</v>
      </c>
      <c r="G206" s="6"/>
      <c r="H206" s="6"/>
      <c r="I206" s="9" t="str">
        <f t="shared" si="12"/>
        <v>Вироби медичного призначення</v>
      </c>
      <c r="J206" s="46">
        <f t="shared" si="13"/>
        <v>32.8</v>
      </c>
      <c r="K206" s="8"/>
    </row>
    <row r="207" spans="1:11" ht="19.5" customHeight="1">
      <c r="A207" s="81"/>
      <c r="B207" s="93"/>
      <c r="C207" s="30"/>
      <c r="D207" s="46">
        <v>234.8</v>
      </c>
      <c r="E207" s="29" t="s">
        <v>38</v>
      </c>
      <c r="F207" s="49">
        <f t="shared" si="11"/>
        <v>234.8</v>
      </c>
      <c r="G207" s="6"/>
      <c r="H207" s="6"/>
      <c r="I207" s="9" t="str">
        <f t="shared" si="12"/>
        <v>Інші фармацевтичні препарати</v>
      </c>
      <c r="J207" s="46">
        <f t="shared" si="13"/>
        <v>234.8</v>
      </c>
      <c r="K207" s="8"/>
    </row>
    <row r="208" spans="1:11" ht="19.5" customHeight="1">
      <c r="A208" s="81"/>
      <c r="B208" s="93"/>
      <c r="C208" s="30"/>
      <c r="D208" s="46">
        <v>13.4</v>
      </c>
      <c r="E208" s="29" t="s">
        <v>45</v>
      </c>
      <c r="F208" s="49">
        <f t="shared" si="11"/>
        <v>13.4</v>
      </c>
      <c r="G208" s="6"/>
      <c r="H208" s="6"/>
      <c r="I208" s="9" t="str">
        <f t="shared" si="12"/>
        <v>Деззасоби</v>
      </c>
      <c r="J208" s="46">
        <f t="shared" si="13"/>
        <v>13.4</v>
      </c>
      <c r="K208" s="8"/>
    </row>
    <row r="209" spans="1:11" ht="19.5" customHeight="1">
      <c r="A209" s="81"/>
      <c r="B209" s="93"/>
      <c r="C209" s="30"/>
      <c r="D209" s="46">
        <v>44.5</v>
      </c>
      <c r="E209" s="29" t="s">
        <v>20</v>
      </c>
      <c r="F209" s="49">
        <f t="shared" si="11"/>
        <v>44.5</v>
      </c>
      <c r="G209" s="6"/>
      <c r="H209" s="6"/>
      <c r="I209" s="9" t="str">
        <f t="shared" si="12"/>
        <v>Господарчі товари</v>
      </c>
      <c r="J209" s="46">
        <f t="shared" si="13"/>
        <v>44.5</v>
      </c>
      <c r="K209" s="8"/>
    </row>
    <row r="210" spans="1:11" ht="19.5" customHeight="1">
      <c r="A210" s="81"/>
      <c r="B210" s="93"/>
      <c r="C210" s="30"/>
      <c r="D210" s="46">
        <v>128.1</v>
      </c>
      <c r="E210" s="29" t="s">
        <v>16</v>
      </c>
      <c r="F210" s="49">
        <f t="shared" si="11"/>
        <v>128.1</v>
      </c>
      <c r="G210" s="6"/>
      <c r="H210" s="6"/>
      <c r="I210" s="9" t="str">
        <f t="shared" si="12"/>
        <v>Будівельні матеріали</v>
      </c>
      <c r="J210" s="46">
        <f t="shared" si="13"/>
        <v>128.1</v>
      </c>
      <c r="K210" s="8"/>
    </row>
    <row r="211" spans="1:11" ht="19.5" customHeight="1">
      <c r="A211" s="81"/>
      <c r="B211" s="93"/>
      <c r="C211" s="30"/>
      <c r="D211" s="46">
        <v>20.3</v>
      </c>
      <c r="E211" s="29" t="s">
        <v>21</v>
      </c>
      <c r="F211" s="49">
        <f t="shared" si="11"/>
        <v>20.3</v>
      </c>
      <c r="G211" s="6"/>
      <c r="H211" s="6"/>
      <c r="I211" s="9" t="str">
        <f t="shared" si="12"/>
        <v>Вузли та деталі</v>
      </c>
      <c r="J211" s="46">
        <f t="shared" si="13"/>
        <v>20.3</v>
      </c>
      <c r="K211" s="8"/>
    </row>
    <row r="212" spans="1:11" ht="19.5" customHeight="1">
      <c r="A212" s="81"/>
      <c r="B212" s="93"/>
      <c r="C212" s="30"/>
      <c r="D212" s="46">
        <v>67.4</v>
      </c>
      <c r="E212" s="29" t="s">
        <v>22</v>
      </c>
      <c r="F212" s="49">
        <f t="shared" si="11"/>
        <v>67.4</v>
      </c>
      <c r="G212" s="6"/>
      <c r="H212" s="6"/>
      <c r="I212" s="9" t="str">
        <f t="shared" si="12"/>
        <v>Господарчий інвентар, вироби текстильні тощо</v>
      </c>
      <c r="J212" s="46">
        <f t="shared" si="13"/>
        <v>67.4</v>
      </c>
      <c r="K212" s="8"/>
    </row>
    <row r="213" spans="1:11" ht="19.5" customHeight="1">
      <c r="A213" s="81"/>
      <c r="B213" s="93"/>
      <c r="C213" s="30"/>
      <c r="D213" s="46">
        <v>6.9</v>
      </c>
      <c r="E213" s="29" t="s">
        <v>23</v>
      </c>
      <c r="F213" s="49">
        <f t="shared" si="11"/>
        <v>6.9</v>
      </c>
      <c r="G213" s="6"/>
      <c r="H213" s="6"/>
      <c r="I213" s="9" t="str">
        <f t="shared" si="12"/>
        <v>Канцелярські товари, папір</v>
      </c>
      <c r="J213" s="46">
        <f t="shared" si="13"/>
        <v>6.9</v>
      </c>
      <c r="K213" s="8"/>
    </row>
    <row r="214" spans="1:11" ht="19.5" customHeight="1">
      <c r="A214" s="81"/>
      <c r="B214" s="93"/>
      <c r="C214" s="30"/>
      <c r="D214" s="18">
        <v>0.8</v>
      </c>
      <c r="E214" s="29" t="s">
        <v>92</v>
      </c>
      <c r="F214" s="49">
        <f t="shared" si="11"/>
        <v>0.8</v>
      </c>
      <c r="G214" s="6"/>
      <c r="H214" s="6"/>
      <c r="I214" s="9" t="str">
        <f t="shared" si="12"/>
        <v>М'який інвентар</v>
      </c>
      <c r="J214" s="46">
        <f t="shared" si="13"/>
        <v>0.8</v>
      </c>
      <c r="K214" s="8"/>
    </row>
    <row r="215" spans="1:11" ht="19.5" customHeight="1">
      <c r="A215" s="81"/>
      <c r="B215" s="93"/>
      <c r="C215" s="30"/>
      <c r="D215" s="18"/>
      <c r="E215" s="29" t="s">
        <v>24</v>
      </c>
      <c r="F215" s="49">
        <f t="shared" si="11"/>
        <v>0</v>
      </c>
      <c r="G215" s="6"/>
      <c r="H215" s="6"/>
      <c r="I215" s="9" t="str">
        <f t="shared" si="12"/>
        <v>Періодичні видання</v>
      </c>
      <c r="J215" s="46">
        <f t="shared" si="13"/>
        <v>0</v>
      </c>
      <c r="K215" s="8"/>
    </row>
    <row r="216" spans="1:11" ht="19.5" customHeight="1">
      <c r="A216" s="81"/>
      <c r="B216" s="93"/>
      <c r="C216" s="30"/>
      <c r="D216" s="46">
        <v>4.7</v>
      </c>
      <c r="E216" s="29" t="s">
        <v>25</v>
      </c>
      <c r="F216" s="49">
        <f t="shared" si="11"/>
        <v>4.7</v>
      </c>
      <c r="G216" s="6"/>
      <c r="H216" s="6"/>
      <c r="I216" s="9" t="str">
        <f t="shared" si="12"/>
        <v>Електротовари, електрообладнання</v>
      </c>
      <c r="J216" s="46">
        <f t="shared" si="13"/>
        <v>4.7</v>
      </c>
      <c r="K216" s="8"/>
    </row>
    <row r="217" spans="1:11" ht="19.5" customHeight="1">
      <c r="A217" s="81"/>
      <c r="B217" s="93"/>
      <c r="C217" s="30"/>
      <c r="D217" s="46">
        <v>0.5</v>
      </c>
      <c r="E217" s="29" t="s">
        <v>26</v>
      </c>
      <c r="F217" s="49">
        <f t="shared" si="11"/>
        <v>0.5</v>
      </c>
      <c r="G217" s="6"/>
      <c r="H217" s="6"/>
      <c r="I217" s="9" t="str">
        <f t="shared" si="12"/>
        <v>Паливно-мастильні матеріали та запчастини</v>
      </c>
      <c r="J217" s="46">
        <f t="shared" si="13"/>
        <v>0.5</v>
      </c>
      <c r="K217" s="8"/>
    </row>
    <row r="218" spans="1:11" ht="19.5" customHeight="1">
      <c r="A218" s="81"/>
      <c r="B218" s="93"/>
      <c r="C218" s="30"/>
      <c r="D218" s="46">
        <v>25.2</v>
      </c>
      <c r="E218" s="29" t="s">
        <v>27</v>
      </c>
      <c r="F218" s="49">
        <f t="shared" si="11"/>
        <v>25.2</v>
      </c>
      <c r="G218" s="6"/>
      <c r="H218" s="6"/>
      <c r="I218" s="9" t="str">
        <f t="shared" si="12"/>
        <v>Бланочна, друкована продукція</v>
      </c>
      <c r="J218" s="46">
        <f t="shared" si="13"/>
        <v>25.2</v>
      </c>
      <c r="K218" s="8"/>
    </row>
    <row r="219" spans="1:11" ht="19.5" customHeight="1">
      <c r="A219" s="81"/>
      <c r="B219" s="93"/>
      <c r="C219" s="30"/>
      <c r="D219" s="46">
        <v>15.9</v>
      </c>
      <c r="E219" s="29" t="s">
        <v>52</v>
      </c>
      <c r="F219" s="49">
        <f t="shared" si="11"/>
        <v>15.9</v>
      </c>
      <c r="G219" s="6"/>
      <c r="H219" s="6"/>
      <c r="I219" s="9" t="str">
        <f t="shared" si="12"/>
        <v>Мийні засоби</v>
      </c>
      <c r="J219" s="46">
        <f t="shared" si="13"/>
        <v>15.9</v>
      </c>
      <c r="K219" s="8"/>
    </row>
    <row r="220" spans="1:11" ht="19.5" customHeight="1">
      <c r="A220" s="81"/>
      <c r="B220" s="93"/>
      <c r="C220" s="30"/>
      <c r="D220" s="46">
        <v>39.9</v>
      </c>
      <c r="E220" s="29" t="s">
        <v>15</v>
      </c>
      <c r="F220" s="49">
        <f t="shared" si="11"/>
        <v>39.9</v>
      </c>
      <c r="G220" s="6"/>
      <c r="H220" s="6"/>
      <c r="I220" s="9" t="str">
        <f t="shared" si="12"/>
        <v>Побутова техніка</v>
      </c>
      <c r="J220" s="46">
        <f t="shared" si="13"/>
        <v>39.9</v>
      </c>
      <c r="K220" s="8"/>
    </row>
    <row r="221" spans="1:11" ht="19.5" customHeight="1">
      <c r="A221" s="81"/>
      <c r="B221" s="93"/>
      <c r="C221" s="30"/>
      <c r="D221" s="46"/>
      <c r="E221" s="29" t="s">
        <v>93</v>
      </c>
      <c r="F221" s="49">
        <f t="shared" si="11"/>
        <v>0</v>
      </c>
      <c r="G221" s="6"/>
      <c r="H221" s="6"/>
      <c r="I221" s="9" t="str">
        <f t="shared" si="12"/>
        <v>Вогнегасники, предмети протипожежного значення</v>
      </c>
      <c r="J221" s="46">
        <f t="shared" si="13"/>
        <v>0</v>
      </c>
      <c r="K221" s="8"/>
    </row>
    <row r="222" spans="1:11" ht="19.5" customHeight="1">
      <c r="A222" s="81"/>
      <c r="B222" s="93"/>
      <c r="C222" s="30"/>
      <c r="D222" s="46">
        <f>14.3+13</f>
        <v>27.3</v>
      </c>
      <c r="E222" s="29" t="s">
        <v>33</v>
      </c>
      <c r="F222" s="7">
        <f>C222+D222</f>
        <v>27.3</v>
      </c>
      <c r="G222" s="6"/>
      <c r="H222" s="6"/>
      <c r="I222" s="9" t="str">
        <f t="shared" si="12"/>
        <v>Меблі</v>
      </c>
      <c r="J222" s="46">
        <f t="shared" si="13"/>
        <v>27.3</v>
      </c>
      <c r="K222" s="8"/>
    </row>
    <row r="223" spans="1:11" ht="19.5" customHeight="1">
      <c r="A223" s="81"/>
      <c r="B223" s="93"/>
      <c r="C223" s="30"/>
      <c r="D223" s="46">
        <v>7.8</v>
      </c>
      <c r="E223" s="29" t="s">
        <v>133</v>
      </c>
      <c r="F223" s="7">
        <f>C223+D223</f>
        <v>7.8</v>
      </c>
      <c r="G223" s="6"/>
      <c r="H223" s="6"/>
      <c r="I223" s="9" t="str">
        <f t="shared" si="12"/>
        <v>Продукти харчування</v>
      </c>
      <c r="J223" s="46">
        <f t="shared" si="13"/>
        <v>7.8</v>
      </c>
      <c r="K223" s="8"/>
    </row>
    <row r="224" spans="1:11" ht="19.5" customHeight="1">
      <c r="A224" s="81"/>
      <c r="B224" s="93"/>
      <c r="C224" s="30"/>
      <c r="D224" s="46">
        <v>8.3</v>
      </c>
      <c r="E224" s="29" t="s">
        <v>28</v>
      </c>
      <c r="F224" s="7">
        <f aca="true" t="shared" si="14" ref="F224:F233">C224+D224</f>
        <v>8.3</v>
      </c>
      <c r="G224" s="6"/>
      <c r="H224" s="6"/>
      <c r="I224" s="9" t="str">
        <f t="shared" si="12"/>
        <v>Послуги з метрології та стандартизації</v>
      </c>
      <c r="J224" s="46">
        <f t="shared" si="13"/>
        <v>8.3</v>
      </c>
      <c r="K224" s="8"/>
    </row>
    <row r="225" spans="1:11" ht="19.5" customHeight="1">
      <c r="A225" s="81"/>
      <c r="B225" s="93"/>
      <c r="C225" s="30"/>
      <c r="D225" s="46">
        <v>3.9</v>
      </c>
      <c r="E225" s="29" t="s">
        <v>134</v>
      </c>
      <c r="F225" s="7">
        <f t="shared" si="14"/>
        <v>3.9</v>
      </c>
      <c r="G225" s="6"/>
      <c r="H225" s="6"/>
      <c r="I225" s="9" t="str">
        <f t="shared" si="12"/>
        <v>Супроводження програми</v>
      </c>
      <c r="J225" s="46">
        <f t="shared" si="13"/>
        <v>3.9</v>
      </c>
      <c r="K225" s="8"/>
    </row>
    <row r="226" spans="1:11" s="64" customFormat="1" ht="19.5" customHeight="1">
      <c r="A226" s="81"/>
      <c r="B226" s="93"/>
      <c r="C226" s="66"/>
      <c r="D226" s="65">
        <v>0.6</v>
      </c>
      <c r="E226" s="63" t="s">
        <v>31</v>
      </c>
      <c r="F226" s="7">
        <f t="shared" si="14"/>
        <v>0.6</v>
      </c>
      <c r="G226" s="6"/>
      <c r="H226" s="6"/>
      <c r="I226" s="9" t="str">
        <f t="shared" si="12"/>
        <v>Телекомунікаційні послуги</v>
      </c>
      <c r="J226" s="65">
        <f t="shared" si="13"/>
        <v>0.6</v>
      </c>
      <c r="K226" s="8"/>
    </row>
    <row r="227" spans="1:11" ht="48.75" customHeight="1">
      <c r="A227" s="81"/>
      <c r="B227" s="93"/>
      <c r="C227" s="30"/>
      <c r="D227" s="46">
        <v>25.6</v>
      </c>
      <c r="E227" s="10" t="s">
        <v>29</v>
      </c>
      <c r="F227" s="7">
        <f t="shared" si="14"/>
        <v>25.6</v>
      </c>
      <c r="G227" s="6"/>
      <c r="H227" s="6"/>
      <c r="I227" s="9" t="str">
        <f t="shared" si="12"/>
        <v>Послуги з монтажу,  технічного  обслуговування і ремонту медичного устаткування   </v>
      </c>
      <c r="J227" s="46">
        <f t="shared" si="13"/>
        <v>25.6</v>
      </c>
      <c r="K227" s="8"/>
    </row>
    <row r="228" spans="1:11" ht="56.25" customHeight="1">
      <c r="A228" s="81"/>
      <c r="B228" s="93"/>
      <c r="C228" s="30"/>
      <c r="D228" s="46">
        <v>1.8</v>
      </c>
      <c r="E228" s="10" t="s">
        <v>30</v>
      </c>
      <c r="F228" s="7">
        <f t="shared" si="14"/>
        <v>1.8</v>
      </c>
      <c r="G228" s="6"/>
      <c r="H228" s="6"/>
      <c r="I228" s="9" t="str">
        <f t="shared" si="12"/>
        <v>Послуги з технічного обслуговування і ремонту конторських, лічильних машин та комп'ютерної техніки </v>
      </c>
      <c r="J228" s="46">
        <f t="shared" si="13"/>
        <v>1.8</v>
      </c>
      <c r="K228" s="8"/>
    </row>
    <row r="229" spans="1:11" ht="19.5" customHeight="1">
      <c r="A229" s="81"/>
      <c r="B229" s="93"/>
      <c r="C229" s="30"/>
      <c r="D229" s="46">
        <v>0.6</v>
      </c>
      <c r="E229" s="29" t="s">
        <v>31</v>
      </c>
      <c r="F229" s="7">
        <f t="shared" si="14"/>
        <v>0.6</v>
      </c>
      <c r="G229" s="6"/>
      <c r="H229" s="6"/>
      <c r="I229" s="9" t="str">
        <f t="shared" si="12"/>
        <v>Телекомунікаційні послуги</v>
      </c>
      <c r="J229" s="46">
        <f t="shared" si="13"/>
        <v>0.6</v>
      </c>
      <c r="K229" s="8"/>
    </row>
    <row r="230" spans="1:11" ht="19.5" customHeight="1">
      <c r="A230" s="81"/>
      <c r="B230" s="93"/>
      <c r="C230" s="30"/>
      <c r="D230" s="46">
        <v>75.7</v>
      </c>
      <c r="E230" s="29" t="s">
        <v>32</v>
      </c>
      <c r="F230" s="7">
        <f t="shared" si="14"/>
        <v>75.7</v>
      </c>
      <c r="G230" s="6"/>
      <c r="H230" s="6"/>
      <c r="I230" s="9" t="str">
        <f t="shared" si="12"/>
        <v>Інші послуги (крім комунальних)</v>
      </c>
      <c r="J230" s="46">
        <f t="shared" si="13"/>
        <v>75.7</v>
      </c>
      <c r="K230" s="8"/>
    </row>
    <row r="231" spans="1:11" s="64" customFormat="1" ht="19.5" customHeight="1">
      <c r="A231" s="102"/>
      <c r="B231" s="96"/>
      <c r="C231" s="33"/>
      <c r="D231" s="68">
        <v>11</v>
      </c>
      <c r="E231" s="24" t="s">
        <v>34</v>
      </c>
      <c r="F231" s="35">
        <f t="shared" si="14"/>
        <v>11</v>
      </c>
      <c r="G231" s="36"/>
      <c r="H231" s="36"/>
      <c r="I231" s="37" t="str">
        <f t="shared" si="12"/>
        <v>Медичне обладнання</v>
      </c>
      <c r="J231" s="34">
        <f t="shared" si="13"/>
        <v>11</v>
      </c>
      <c r="K231" s="38"/>
    </row>
    <row r="232" spans="1:11" s="64" customFormat="1" ht="19.5" customHeight="1">
      <c r="A232" s="102"/>
      <c r="B232" s="96"/>
      <c r="C232" s="33"/>
      <c r="D232" s="68">
        <v>19.1</v>
      </c>
      <c r="E232" s="24" t="s">
        <v>135</v>
      </c>
      <c r="F232" s="35">
        <f t="shared" si="14"/>
        <v>19.1</v>
      </c>
      <c r="G232" s="36"/>
      <c r="H232" s="36"/>
      <c r="I232" s="37" t="str">
        <f t="shared" si="12"/>
        <v>Інструментарй, інвентар тощо</v>
      </c>
      <c r="J232" s="34">
        <f t="shared" si="13"/>
        <v>19.1</v>
      </c>
      <c r="K232" s="38"/>
    </row>
    <row r="233" spans="1:11" ht="19.5" customHeight="1" thickBot="1">
      <c r="A233" s="102"/>
      <c r="B233" s="96"/>
      <c r="C233" s="33"/>
      <c r="D233" s="34">
        <v>24.5</v>
      </c>
      <c r="E233" s="24" t="s">
        <v>97</v>
      </c>
      <c r="F233" s="35">
        <f t="shared" si="14"/>
        <v>24.5</v>
      </c>
      <c r="G233" s="36"/>
      <c r="H233" s="36"/>
      <c r="I233" s="37" t="str">
        <f t="shared" si="12"/>
        <v>Комп- або оргтехніка</v>
      </c>
      <c r="J233" s="34">
        <f t="shared" si="13"/>
        <v>24.5</v>
      </c>
      <c r="K233" s="38"/>
    </row>
    <row r="234" spans="1:11" ht="19.5" customHeight="1" thickBot="1">
      <c r="A234" s="99" t="s">
        <v>122</v>
      </c>
      <c r="B234" s="100"/>
      <c r="C234" s="50">
        <f>C163</f>
        <v>397.9</v>
      </c>
      <c r="D234" s="51">
        <f>SUM(D163:D233)</f>
        <v>1050.9309999999998</v>
      </c>
      <c r="E234" s="52"/>
      <c r="F234" s="51">
        <f>F163+SUM(F200:F233)</f>
        <v>1448.8309999999997</v>
      </c>
      <c r="G234" s="53"/>
      <c r="H234" s="51">
        <f>SUM(H163:H233)</f>
        <v>303.0000000000001</v>
      </c>
      <c r="I234" s="54"/>
      <c r="J234" s="51">
        <f>SUM(J163:J233)</f>
        <v>1050.9309999999998</v>
      </c>
      <c r="K234" s="55"/>
    </row>
    <row r="235" spans="1:11" ht="27.75" customHeight="1" thickBot="1">
      <c r="A235" s="11" t="s">
        <v>39</v>
      </c>
      <c r="B235" s="12"/>
      <c r="C235" s="13">
        <f>C83+C162+C234</f>
        <v>1080.6999999999998</v>
      </c>
      <c r="D235" s="13">
        <f>D83+D162+D234</f>
        <v>3427.7609999999995</v>
      </c>
      <c r="E235" s="14" t="s">
        <v>40</v>
      </c>
      <c r="F235" s="13">
        <f>F83+F162+F234</f>
        <v>4508.460999999999</v>
      </c>
      <c r="G235" s="15" t="s">
        <v>40</v>
      </c>
      <c r="H235" s="13">
        <f>H83+H162+H234</f>
        <v>865.9000000000002</v>
      </c>
      <c r="I235" s="15" t="s">
        <v>40</v>
      </c>
      <c r="J235" s="13">
        <f>J83+J162+J234</f>
        <v>3427.7609999999995</v>
      </c>
      <c r="K235" s="16">
        <f>F235-H235-J235</f>
        <v>214.79999999999973</v>
      </c>
    </row>
    <row r="236" spans="1:11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1:11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1:11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1:11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1:11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1:11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1:11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 spans="1:11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1:11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 spans="1:11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1:11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1:11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1:11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1:11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 spans="1:11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1:11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1:11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1:11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1:11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1:11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 spans="1:11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1:11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1:11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 spans="1:11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 spans="1:11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1:11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1:11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1:11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 spans="1:11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 spans="1:11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 spans="1:11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1:11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 spans="1:11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 spans="1:11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 spans="1:11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1:11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1:11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 spans="1:11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1:11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 spans="1:11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 spans="1:11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spans="1:11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1:11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1:11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 spans="1:11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 spans="1:11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1:11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1:11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spans="1:11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 spans="1:11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 spans="1:11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 spans="1:11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1:11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1:11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 spans="1:11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1:11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1:11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 spans="1:11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 spans="1:11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 spans="1:11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 spans="1:11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 spans="1:11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 spans="1:11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 spans="1:11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spans="1:11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 spans="1:11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spans="1:11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1:11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1:11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 spans="1:11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 spans="1:11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 spans="1:11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 spans="1:11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 spans="1:11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 spans="1:11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1:11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 spans="1:11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 spans="1:11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1:11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spans="1:11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 spans="1:11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1:11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 spans="1:11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 spans="1:11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1:11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1:11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1:11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spans="1:11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 spans="1:11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 spans="1:11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 spans="1:11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1:11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1:11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1:11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1:11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 spans="1:11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1:11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 spans="1:11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 spans="1:11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 spans="1:11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 spans="1:11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 spans="1:11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1:11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1:11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1:11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 spans="1:11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1:11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 spans="1:11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 spans="1:11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 spans="1:11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 spans="1:11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 spans="1:11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 spans="1:11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 spans="1:11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1:11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 spans="1:11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 spans="1:11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 spans="1:11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 spans="1:11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 spans="1:11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 spans="1:11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spans="1:11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 spans="1:11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 spans="1:11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 spans="1:11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 spans="1:11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1:11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 spans="1:11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 spans="1:11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 spans="1:11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spans="1:11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1:11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 spans="1:11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 spans="1:11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1:11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 spans="1:11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 spans="1:11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 spans="1:11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 spans="1:11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 spans="1:11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 spans="1:11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 spans="1:11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1:11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 spans="1:11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 spans="1:11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 spans="1:11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 spans="1:11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1:11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1:11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1:11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 spans="1:11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1:11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 spans="1:11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1:11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spans="1:11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 spans="1:11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 spans="1:11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 spans="1:11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 spans="1:11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1:11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1:11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1:11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1:11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 spans="1:11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 spans="1:11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1:11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 spans="1:11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 spans="1:11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1:11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1:11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1:11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1:11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spans="1:11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spans="1:11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spans="1:11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spans="1:11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spans="1:11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spans="1:11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 spans="1:11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1:11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1:11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1:11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1:11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 spans="1:11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 spans="1:11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 spans="1:11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 spans="1:11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 spans="1:11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1:11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1:11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 spans="1:11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 spans="1:11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 spans="1:11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 spans="1:11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 spans="1:11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1:11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1:11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1:11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 spans="1:11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 spans="1:11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1:11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spans="1:11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 spans="1:11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spans="1:11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spans="1:11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1:11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spans="1:11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spans="1:11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1:11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spans="1:11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spans="1:11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spans="1:11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spans="1:11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spans="1:11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 spans="1:11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1:11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 spans="1:11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1:11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1:11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 spans="1:11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 spans="1:11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 spans="1:11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1:11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1:11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 spans="1:11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 spans="1:11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1:11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1:11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1:11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 spans="1:11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1:11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 spans="1:11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 spans="1:11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spans="1:11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1:11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1:11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spans="1:11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 spans="1:11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 spans="1:11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 spans="1:11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 spans="1:11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1:11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 spans="1:11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 spans="1:11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 spans="1:11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 spans="1:11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 spans="1:11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 spans="1:11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1:11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spans="1:11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1:11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spans="1:11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spans="1:11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spans="1:11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spans="1:11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1:11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spans="1:11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 spans="1:11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 spans="1:11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 spans="1:11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 spans="1:11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 spans="1:11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 spans="1:11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1:11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1:11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spans="1:11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 spans="1:11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 spans="1:11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 spans="1:11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 spans="1:11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1:11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1:11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spans="1:11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spans="1:11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 spans="1:11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 spans="1:11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 spans="1:11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 spans="1:11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spans="1:11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 spans="1:11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 spans="1:11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 spans="1:11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 spans="1:11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 spans="1:11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 spans="1:11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 spans="1:11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 spans="1:11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 spans="1:11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1:11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 spans="1:11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spans="1:11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 spans="1:11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 spans="1:11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 spans="1:11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 spans="1:11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1:11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 spans="1:11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 spans="1:11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 spans="1:11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 spans="1:11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 spans="1:11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 spans="1:11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spans="1:11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 spans="1:11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spans="1:11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 spans="1:11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 spans="1:11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 spans="1:11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 spans="1:11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 spans="1:11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spans="1:11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 spans="1:11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1:11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 spans="1:11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 spans="1:11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 spans="1:11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spans="1:11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 spans="1:11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 spans="1:11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 spans="1:11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 spans="1:11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 spans="1:11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 spans="1:11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 spans="1:11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spans="1:11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 spans="1:11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 spans="1:11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 spans="1:11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 spans="1:11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 spans="1:11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 spans="1:11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 spans="1:11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 spans="1:11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 spans="1:11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 spans="1:11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spans="1:11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1:11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spans="1:11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 spans="1:11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 spans="1:11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 spans="1:11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 spans="1:11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 spans="1:11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spans="1:11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 spans="1:11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 spans="1:11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spans="1:11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 spans="1:11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 spans="1:11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 spans="1:11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 spans="1:11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 spans="1:11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 spans="1:11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 spans="1:11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 spans="1:11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 spans="1:11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 spans="1:11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 spans="1:11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 spans="1:11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spans="1:11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 spans="1:11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 spans="1:11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 spans="1:11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spans="1:11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 spans="1:11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 spans="1:11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 spans="1:11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 spans="1:11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 spans="1:11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 spans="1:11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 spans="1:11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1:11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 spans="1:11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 spans="1:11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 spans="1:11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 spans="1:11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 spans="1:11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 spans="1:11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1:11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spans="1:11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 spans="1:11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 spans="1:11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 spans="1:11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 spans="1:11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spans="1:11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1:11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 spans="1:11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 spans="1:11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spans="1:11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 spans="1:11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 spans="1:11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 spans="1:11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 spans="1:11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 spans="1:11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 spans="1:11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 spans="1:11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 spans="1:11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 spans="1:11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 spans="1:11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 spans="1:11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 spans="1:11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 spans="1:11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 spans="1:11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 spans="1:11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 spans="1:11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 spans="1:11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 spans="1:11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 spans="1:11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 spans="1:11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 spans="1:11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 spans="1:11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 spans="1:11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  <row r="838" spans="1:11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</row>
    <row r="839" spans="1:11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</row>
    <row r="840" spans="1:11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</row>
    <row r="841" spans="1:11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</row>
    <row r="842" spans="1:11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</row>
    <row r="843" spans="1:11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</row>
    <row r="844" spans="1:11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</row>
    <row r="845" spans="1:11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</row>
    <row r="846" spans="1:11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</row>
    <row r="847" spans="1:11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</row>
    <row r="848" spans="1:11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</row>
    <row r="849" spans="1:11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</row>
    <row r="850" spans="1:11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 spans="1:11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</row>
    <row r="852" spans="1:11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</row>
    <row r="853" spans="1:11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</row>
    <row r="854" spans="1:11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</row>
    <row r="855" spans="1:11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</row>
    <row r="856" spans="1:11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</row>
    <row r="857" spans="1:11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</row>
    <row r="858" spans="1:11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</row>
    <row r="859" spans="1:11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</row>
    <row r="860" spans="1:11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</row>
    <row r="861" spans="1:11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  <row r="862" spans="1:11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</row>
    <row r="863" spans="1:11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 spans="1:11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</row>
    <row r="865" spans="1:11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</row>
    <row r="866" spans="1:11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</row>
    <row r="867" spans="1:11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</row>
    <row r="868" spans="1:11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</row>
    <row r="869" spans="1:11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</row>
    <row r="870" spans="1:11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</row>
    <row r="871" spans="1:11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</row>
    <row r="872" spans="1:11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</row>
    <row r="873" spans="1:11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 spans="1:11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</row>
    <row r="875" spans="1:11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 spans="1:11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</row>
    <row r="877" spans="1:11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</row>
    <row r="878" spans="1:11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</row>
    <row r="879" spans="1:11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</row>
    <row r="880" spans="1:11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</row>
    <row r="881" spans="1:11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</row>
    <row r="882" spans="1:11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</row>
    <row r="883" spans="1:11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</row>
    <row r="884" spans="1:11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</row>
    <row r="885" spans="1:11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</row>
    <row r="886" spans="1:11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</row>
    <row r="887" spans="1:11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</row>
    <row r="888" spans="1:11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</row>
    <row r="889" spans="1:11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</row>
    <row r="890" spans="1:11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</row>
    <row r="891" spans="1:11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</row>
    <row r="892" spans="1:11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</row>
    <row r="893" spans="1:11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</row>
    <row r="894" spans="1:11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</row>
    <row r="895" spans="1:11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</row>
    <row r="896" spans="1:11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</row>
    <row r="897" spans="1:11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</row>
    <row r="898" spans="1:11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</row>
    <row r="899" spans="1:11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</row>
    <row r="900" spans="1:11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</row>
    <row r="901" spans="1:11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</row>
    <row r="902" spans="1:11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</row>
    <row r="903" spans="1:11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</row>
    <row r="904" spans="1:11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</row>
    <row r="905" spans="1:11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</row>
    <row r="906" spans="1:11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</row>
    <row r="907" spans="1:11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</row>
    <row r="908" spans="1:11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 spans="1:11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</row>
    <row r="910" spans="1:11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</row>
    <row r="911" spans="1:11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</row>
    <row r="912" spans="1:11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</row>
    <row r="913" spans="1:11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</row>
    <row r="914" spans="1:11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</row>
    <row r="915" spans="1:11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</row>
    <row r="916" spans="1:11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</row>
    <row r="917" spans="1:11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</row>
    <row r="918" spans="1:11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</row>
    <row r="919" spans="1:11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</row>
    <row r="920" spans="1:11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</row>
    <row r="921" spans="1:11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 spans="1:11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</row>
    <row r="923" spans="1:11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 spans="1:11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</row>
    <row r="925" spans="1:11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</row>
    <row r="926" spans="1:11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</row>
    <row r="927" spans="1:11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</row>
    <row r="928" spans="1:11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</row>
    <row r="929" spans="1:11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</row>
    <row r="930" spans="1:11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</row>
    <row r="931" spans="1:11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</row>
    <row r="932" spans="1:11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</row>
    <row r="933" spans="1:11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</row>
    <row r="934" spans="1:11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</row>
    <row r="935" spans="1:11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</row>
    <row r="936" spans="1:11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</row>
    <row r="937" spans="1:11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</row>
    <row r="938" spans="1:11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</row>
    <row r="939" spans="1:11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</row>
    <row r="940" spans="1:11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</row>
    <row r="941" spans="1:11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</row>
    <row r="942" spans="1:11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</row>
    <row r="943" spans="1:11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</row>
    <row r="944" spans="1:11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</row>
    <row r="945" spans="1:11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</row>
    <row r="946" spans="1:11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</row>
    <row r="947" spans="1:11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</row>
    <row r="948" spans="1:11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</row>
    <row r="949" spans="1:11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</row>
    <row r="950" spans="1:11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</row>
    <row r="951" spans="1:11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</row>
    <row r="952" spans="1:11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</row>
    <row r="953" spans="1:11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</row>
    <row r="954" spans="1:11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</row>
    <row r="955" spans="1:11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</row>
    <row r="956" spans="1:11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</row>
    <row r="957" spans="1:11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</row>
    <row r="958" spans="1:11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</row>
    <row r="959" spans="1:11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</row>
    <row r="960" spans="1:11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</row>
    <row r="961" spans="1:11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</row>
    <row r="962" spans="1:11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</row>
    <row r="963" spans="1:11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</row>
    <row r="964" spans="1:11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</row>
    <row r="965" spans="1:11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</row>
    <row r="966" spans="1:11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</row>
    <row r="967" spans="1:11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</row>
    <row r="968" spans="1:11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</row>
    <row r="969" spans="1:11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</row>
    <row r="970" spans="1:11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</row>
    <row r="971" spans="1:11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</row>
    <row r="972" spans="1:11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</row>
    <row r="973" spans="1:11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</row>
    <row r="974" spans="1:11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</row>
    <row r="975" spans="1:11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</row>
    <row r="976" spans="1:11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</row>
    <row r="977" spans="1:11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</row>
    <row r="978" spans="1:11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</row>
    <row r="979" spans="1:11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</row>
    <row r="980" spans="1:11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</row>
    <row r="981" spans="1:11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</row>
    <row r="982" spans="1:11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</row>
    <row r="983" spans="1:11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</row>
    <row r="984" spans="1:11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</row>
    <row r="985" spans="1:11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</row>
    <row r="986" spans="1:11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</row>
    <row r="987" spans="1:11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</row>
    <row r="988" spans="1:11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</row>
    <row r="989" spans="1:11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</row>
    <row r="990" spans="1:11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</row>
    <row r="991" spans="1:11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</row>
    <row r="992" spans="1:11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</row>
    <row r="993" spans="1:11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</row>
    <row r="994" spans="1:11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</row>
    <row r="995" spans="1:11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</row>
    <row r="996" spans="1:11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</row>
    <row r="997" spans="1:11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</row>
    <row r="998" spans="1:11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</row>
    <row r="999" spans="1:11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</row>
    <row r="1000" spans="1:11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</row>
    <row r="1001" spans="1:11" ht="15.75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</row>
    <row r="1002" spans="1:11" ht="15.75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</row>
    <row r="1003" spans="1:11" ht="15.75" customHeight="1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</row>
    <row r="1004" spans="1:11" ht="15.75" customHeight="1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</row>
    <row r="1005" spans="1:11" ht="15.75" customHeight="1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</row>
    <row r="1006" spans="1:11" ht="15.75" customHeight="1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</row>
    <row r="1007" spans="1:11" ht="15.75" customHeight="1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</row>
    <row r="1008" spans="1:11" ht="15.75" customHeight="1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</row>
    <row r="1009" spans="1:11" ht="15.75" customHeight="1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</row>
    <row r="1010" spans="1:11" ht="15.75" customHeight="1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</row>
    <row r="1011" spans="1:11" ht="15.75" customHeight="1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</row>
    <row r="1012" spans="1:11" ht="15.75" customHeight="1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</row>
    <row r="1013" spans="1:11" ht="15.75" customHeight="1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</row>
    <row r="1014" spans="1:11" ht="15.75" customHeight="1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</row>
    <row r="1015" spans="1:11" ht="15.75" customHeight="1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</row>
    <row r="1016" spans="1:11" ht="15.75" customHeight="1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</row>
    <row r="1017" spans="1:11" ht="15.75" customHeight="1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</row>
    <row r="1018" spans="1:11" ht="15.75" customHeight="1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</row>
    <row r="1019" spans="1:11" ht="15.75" customHeight="1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</row>
    <row r="1020" spans="1:11" ht="15.75" customHeight="1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</row>
    <row r="1021" spans="1:11" ht="15.75" customHeight="1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</row>
    <row r="1022" spans="1:11" ht="15.75" customHeight="1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</row>
    <row r="1023" spans="1:11" ht="15.75" customHeight="1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</row>
    <row r="1024" spans="1:11" ht="15.75" customHeight="1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</row>
    <row r="1025" spans="1:11" ht="15.75" customHeight="1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</row>
    <row r="1026" spans="1:11" ht="15.75" customHeight="1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</row>
    <row r="1027" spans="1:11" ht="15.75" customHeight="1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</row>
    <row r="1028" spans="1:11" ht="15.75" customHeight="1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</row>
    <row r="1029" spans="1:11" ht="15.75" customHeight="1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</row>
    <row r="1030" spans="1:11" ht="15.75" customHeight="1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</row>
    <row r="1031" spans="1:11" ht="15.75" customHeight="1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</row>
    <row r="1032" spans="1:11" ht="15.75" customHeight="1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</row>
    <row r="1033" spans="1:11" ht="15.75" customHeight="1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</row>
    <row r="1034" spans="1:11" ht="15.75" customHeight="1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</row>
    <row r="1035" spans="1:11" ht="15.75" customHeight="1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</row>
    <row r="1036" spans="1:11" ht="15.75" customHeight="1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</row>
    <row r="1037" spans="1:11" ht="15.75" customHeight="1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</row>
    <row r="1038" spans="1:11" ht="15.75" customHeight="1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</row>
    <row r="1039" spans="1:11" ht="15.75" customHeight="1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</row>
    <row r="1040" spans="1:11" ht="15.75" customHeight="1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</row>
    <row r="1041" spans="1:11" ht="15.75" customHeight="1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</row>
    <row r="1042" spans="1:11" ht="15.75" customHeight="1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</row>
    <row r="1043" spans="1:11" ht="15.75" customHeight="1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</row>
    <row r="1044" spans="1:11" ht="15.75" customHeight="1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</row>
    <row r="1045" spans="1:11" ht="15.75" customHeight="1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</row>
    <row r="1046" spans="1:11" ht="15.75" customHeight="1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</row>
    <row r="1047" spans="1:11" ht="15.75" customHeight="1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</row>
    <row r="1048" spans="1:11" ht="15.75" customHeight="1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</row>
    <row r="1049" spans="1:11" ht="15.75" customHeight="1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</row>
    <row r="1050" spans="1:11" ht="15.75" customHeight="1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</row>
    <row r="1051" spans="1:11" ht="15.75" customHeight="1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</row>
    <row r="1052" spans="1:11" ht="15.75" customHeight="1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</row>
    <row r="1053" spans="1:11" ht="15.75" customHeight="1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</row>
    <row r="1054" spans="1:11" ht="15.75" customHeight="1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</row>
    <row r="1055" spans="1:11" ht="15.75" customHeight="1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</row>
    <row r="1056" spans="1:11" ht="15.75" customHeight="1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</row>
    <row r="1057" spans="1:11" ht="15.75" customHeight="1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</row>
    <row r="1058" spans="1:11" ht="15.75" customHeight="1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</row>
    <row r="1059" spans="1:11" ht="15.75" customHeight="1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</row>
    <row r="1060" spans="1:11" ht="15.75" customHeight="1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</row>
    <row r="1061" spans="1:11" ht="15.75" customHeight="1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</row>
    <row r="1062" spans="1:11" ht="15.75" customHeight="1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</row>
    <row r="1063" spans="1:11" ht="15.75" customHeight="1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</row>
    <row r="1064" spans="1:11" ht="15.75" customHeight="1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</row>
    <row r="1065" spans="1:11" ht="15.75" customHeight="1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</row>
    <row r="1066" spans="1:11" ht="15.75" customHeight="1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</row>
    <row r="1067" spans="1:11" ht="15.75" customHeight="1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</row>
    <row r="1068" spans="1:11" ht="15.75" customHeight="1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</row>
    <row r="1069" spans="1:11" ht="15.75" customHeight="1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</row>
    <row r="1070" spans="1:11" ht="15.75" customHeight="1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</row>
    <row r="1071" spans="1:11" ht="15.75" customHeight="1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</row>
    <row r="1072" spans="1:11" ht="15.75" customHeight="1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</row>
    <row r="1073" spans="1:11" ht="15.75" customHeight="1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</row>
    <row r="1074" spans="1:11" ht="15.75" customHeight="1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</row>
    <row r="1075" spans="1:11" ht="15.75" customHeight="1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</row>
    <row r="1076" spans="1:11" ht="15.75" customHeight="1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</row>
    <row r="1077" spans="1:11" ht="15.75" customHeight="1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</row>
    <row r="1078" spans="1:11" ht="15.75" customHeight="1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</row>
    <row r="1079" spans="1:11" ht="15.75" customHeight="1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</row>
    <row r="1080" spans="1:11" ht="15.75" customHeight="1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</row>
    <row r="1081" spans="1:11" ht="15.75" customHeight="1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</row>
    <row r="1082" spans="1:11" ht="15.75" customHeight="1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</row>
    <row r="1083" spans="1:11" ht="15.75" customHeight="1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</row>
    <row r="1084" spans="1:11" ht="15.75" customHeight="1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</row>
    <row r="1085" spans="1:11" ht="15.75" customHeight="1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</row>
    <row r="1086" spans="1:11" ht="15.75" customHeight="1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</row>
    <row r="1087" spans="1:11" ht="15.75" customHeight="1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</row>
    <row r="1088" spans="1:11" ht="15.75" customHeight="1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</row>
    <row r="1089" spans="1:11" ht="15.75" customHeight="1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</row>
    <row r="1090" spans="1:11" ht="15.75" customHeight="1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</row>
    <row r="1091" spans="1:11" ht="15.75" customHeight="1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</row>
    <row r="1092" spans="1:11" ht="15.75" customHeight="1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</row>
    <row r="1093" spans="1:11" ht="15.75" customHeight="1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</row>
    <row r="1094" spans="1:11" ht="15.75" customHeight="1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</row>
    <row r="1095" spans="1:11" ht="15.75" customHeight="1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</row>
    <row r="1096" spans="1:11" ht="15.75" customHeight="1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</row>
    <row r="1097" spans="1:11" ht="15.75" customHeight="1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</row>
    <row r="1098" spans="1:11" ht="15.75" customHeight="1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</row>
    <row r="1099" spans="1:11" ht="15.75" customHeight="1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</row>
    <row r="1100" spans="1:11" ht="15.75" customHeight="1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</row>
    <row r="1101" spans="1:11" ht="15.75" customHeight="1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</row>
    <row r="1102" spans="1:11" ht="15.75" customHeight="1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</row>
    <row r="1103" spans="1:11" ht="15.75" customHeight="1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</row>
    <row r="1104" spans="1:11" ht="15.75" customHeight="1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</row>
    <row r="1105" spans="1:11" ht="15.75" customHeight="1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</row>
    <row r="1106" spans="1:11" ht="15.75" customHeight="1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</row>
    <row r="1107" spans="1:11" ht="15.75" customHeight="1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</row>
    <row r="1108" spans="1:11" ht="15.75" customHeight="1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</row>
    <row r="1109" spans="1:11" ht="15.75" customHeight="1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</row>
    <row r="1110" spans="1:11" ht="15.75" customHeight="1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</row>
    <row r="1111" spans="1:11" ht="15.75" customHeight="1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</row>
    <row r="1112" spans="1:11" ht="15.75" customHeight="1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</row>
    <row r="1113" spans="1:11" ht="15.75" customHeight="1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</row>
    <row r="1114" spans="1:11" ht="15.75" customHeight="1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</row>
    <row r="1115" spans="1:11" ht="15.75" customHeight="1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</row>
    <row r="1116" spans="1:11" ht="15.75" customHeight="1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</row>
    <row r="1117" spans="1:11" ht="15.75" customHeight="1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</row>
    <row r="1118" spans="1:11" ht="15.75" customHeight="1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</row>
    <row r="1119" spans="1:11" ht="15.75" customHeight="1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</row>
    <row r="1120" spans="1:11" ht="15.75" customHeight="1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</row>
    <row r="1121" spans="1:11" ht="15" customHeight="1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</row>
    <row r="1122" spans="1:11" ht="15" customHeight="1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</row>
    <row r="1123" spans="1:11" ht="15" customHeight="1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</row>
    <row r="1124" spans="1:11" ht="15" customHeight="1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</row>
    <row r="1125" spans="1:11" ht="15" customHeight="1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</row>
    <row r="1126" spans="1:11" ht="15" customHeight="1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</row>
    <row r="1127" spans="1:11" ht="15" customHeight="1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</row>
    <row r="1128" spans="1:11" ht="15" customHeight="1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</row>
    <row r="1129" spans="1:11" ht="15" customHeight="1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</row>
    <row r="1130" spans="1:11" ht="15" customHeight="1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</row>
    <row r="1131" spans="1:11" ht="15" customHeight="1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</row>
    <row r="1132" spans="1:11" ht="15" customHeight="1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</row>
    <row r="1133" spans="1:11" ht="15" customHeight="1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</row>
    <row r="1134" spans="1:11" ht="15" customHeight="1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</row>
    <row r="1135" spans="1:11" ht="15" customHeight="1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</row>
    <row r="1136" spans="1:11" ht="15" customHeight="1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</row>
    <row r="1137" spans="1:11" ht="15" customHeight="1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</row>
    <row r="1138" spans="1:11" ht="15" customHeight="1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</row>
    <row r="1139" spans="1:11" ht="15" customHeight="1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</row>
    <row r="1140" spans="1:11" ht="15" customHeight="1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</row>
    <row r="1141" spans="1:11" ht="15" customHeight="1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</row>
    <row r="1142" spans="1:11" ht="15" customHeight="1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</row>
    <row r="1143" spans="1:11" ht="15" customHeight="1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</row>
    <row r="1144" spans="1:11" ht="15" customHeight="1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</row>
    <row r="1145" spans="1:11" ht="15" customHeight="1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</row>
    <row r="1146" spans="1:11" ht="15" customHeight="1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</row>
    <row r="1147" spans="1:11" ht="15" customHeight="1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</row>
    <row r="1148" spans="1:11" ht="15" customHeight="1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</row>
    <row r="1149" spans="1:11" ht="15" customHeight="1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</row>
    <row r="1150" spans="1:11" ht="15" customHeight="1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</row>
    <row r="1151" spans="1:11" ht="15" customHeight="1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</row>
    <row r="1152" spans="1:11" ht="15" customHeight="1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</row>
    <row r="1153" spans="1:11" ht="15" customHeight="1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</row>
    <row r="1154" spans="1:11" ht="15" customHeight="1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</row>
    <row r="1155" spans="1:11" ht="15" customHeight="1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</row>
    <row r="1156" spans="1:11" ht="15" customHeight="1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</row>
    <row r="1157" spans="1:11" ht="15" customHeight="1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</row>
    <row r="1158" spans="1:11" ht="15" customHeight="1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</row>
    <row r="1159" spans="1:11" ht="15" customHeight="1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</row>
    <row r="1160" spans="1:11" ht="15" customHeight="1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</row>
    <row r="1161" spans="1:11" ht="15" customHeight="1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</row>
    <row r="1162" spans="1:11" ht="15" customHeight="1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</row>
    <row r="1163" spans="1:11" ht="15" customHeight="1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</row>
    <row r="1164" spans="1:11" ht="15" customHeight="1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</row>
    <row r="1165" spans="1:11" ht="15" customHeight="1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</row>
    <row r="1166" spans="1:11" ht="15" customHeight="1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</row>
    <row r="1167" spans="1:11" ht="15" customHeight="1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</row>
    <row r="1168" spans="1:11" ht="15" customHeight="1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</row>
    <row r="1169" spans="1:11" ht="15" customHeight="1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</row>
    <row r="1170" spans="2:11" ht="15" customHeight="1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</row>
    <row r="1171" spans="2:11" ht="15" customHeight="1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</row>
    <row r="1172" spans="2:11" ht="15" customHeight="1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</row>
    <row r="1173" spans="2:11" ht="15" customHeight="1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</row>
    <row r="1174" spans="2:11" ht="15" customHeight="1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</row>
    <row r="1175" spans="2:11" ht="15" customHeight="1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</row>
    <row r="1176" spans="2:11" ht="15" customHeight="1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</row>
    <row r="1177" spans="2:11" ht="15" customHeight="1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</row>
    <row r="1178" spans="2:11" ht="15" customHeight="1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</row>
    <row r="1179" spans="2:11" ht="15" customHeight="1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</row>
    <row r="1180" spans="2:11" ht="15" customHeight="1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</row>
    <row r="1181" spans="2:11" ht="15" customHeight="1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</row>
    <row r="1182" spans="2:11" ht="15" customHeight="1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</row>
    <row r="1183" spans="2:11" ht="15" customHeight="1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</row>
    <row r="1184" spans="2:11" ht="15" customHeight="1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</row>
    <row r="1185" spans="2:11" ht="15" customHeight="1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</row>
    <row r="1186" spans="2:11" ht="15" customHeight="1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</row>
    <row r="1187" spans="2:11" ht="15" customHeight="1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</row>
    <row r="1188" spans="2:11" ht="15" customHeight="1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</row>
    <row r="1189" spans="2:11" ht="15" customHeight="1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</row>
    <row r="1190" spans="2:11" ht="15" customHeight="1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</row>
    <row r="1191" spans="2:11" ht="15" customHeight="1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</row>
    <row r="1192" spans="2:11" ht="15" customHeight="1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</row>
    <row r="1193" spans="2:11" ht="15" customHeight="1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</row>
    <row r="1194" spans="2:11" ht="15" customHeight="1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</row>
    <row r="1195" spans="2:11" ht="15" customHeight="1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</row>
    <row r="1196" spans="2:11" ht="15" customHeight="1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</row>
    <row r="1197" spans="2:11" ht="15" customHeight="1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</row>
    <row r="1198" spans="2:11" ht="15" customHeight="1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</row>
    <row r="1199" spans="2:11" ht="15" customHeight="1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</row>
    <row r="1200" spans="2:11" ht="15" customHeight="1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</row>
    <row r="1201" spans="2:11" ht="15" customHeight="1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</row>
    <row r="1202" spans="2:11" ht="15" customHeight="1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</row>
    <row r="1203" spans="2:11" ht="15" customHeight="1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</row>
    <row r="1204" spans="2:11" ht="15" customHeight="1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</row>
    <row r="1205" spans="2:11" ht="15" customHeight="1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</row>
    <row r="1206" spans="2:11" ht="15" customHeight="1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</row>
    <row r="1207" spans="2:11" ht="15" customHeight="1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</row>
    <row r="1208" spans="2:11" ht="15" customHeight="1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</row>
    <row r="1209" spans="2:11" ht="15" customHeight="1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</row>
    <row r="1210" spans="2:11" ht="15" customHeight="1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</row>
    <row r="1211" spans="2:11" ht="15" customHeight="1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</row>
    <row r="1212" spans="2:11" ht="15" customHeight="1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</row>
    <row r="1213" spans="2:11" ht="15" customHeight="1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</row>
    <row r="1214" spans="2:11" ht="15" customHeight="1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</row>
    <row r="1215" spans="2:11" ht="15" customHeight="1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</row>
    <row r="1216" spans="2:11" ht="15" customHeight="1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</row>
    <row r="1217" spans="2:11" ht="15" customHeight="1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</row>
    <row r="1218" spans="2:11" ht="15" customHeight="1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</row>
    <row r="1219" spans="2:11" ht="15" customHeight="1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</row>
  </sheetData>
  <sheetProtection/>
  <mergeCells count="39">
    <mergeCell ref="K163:K199"/>
    <mergeCell ref="B203:B233"/>
    <mergeCell ref="F163:F199"/>
    <mergeCell ref="A162:B162"/>
    <mergeCell ref="A163:A233"/>
    <mergeCell ref="B163:B199"/>
    <mergeCell ref="C163:C199"/>
    <mergeCell ref="A234:B234"/>
    <mergeCell ref="A83:B83"/>
    <mergeCell ref="A84:A161"/>
    <mergeCell ref="B84:B120"/>
    <mergeCell ref="C84:C120"/>
    <mergeCell ref="F84:F120"/>
    <mergeCell ref="B129:B161"/>
    <mergeCell ref="K84:K120"/>
    <mergeCell ref="B124:B125"/>
    <mergeCell ref="F124:F125"/>
    <mergeCell ref="B127:B128"/>
    <mergeCell ref="C127:C128"/>
    <mergeCell ref="A8:A82"/>
    <mergeCell ref="B8:B39"/>
    <mergeCell ref="C8:C39"/>
    <mergeCell ref="F8:F39"/>
    <mergeCell ref="K8:K39"/>
    <mergeCell ref="B40:B41"/>
    <mergeCell ref="F40:F41"/>
    <mergeCell ref="B44:B45"/>
    <mergeCell ref="F44:F45"/>
    <mergeCell ref="B48:B82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</mergeCells>
  <printOptions/>
  <pageMargins left="0.7086614173228347" right="0.3937007874015748" top="0.7480314960629921" bottom="0.748031496062992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2019-07-26T15:20:44Z</cp:lastPrinted>
  <dcterms:created xsi:type="dcterms:W3CDTF">2018-08-16T09:24:50Z</dcterms:created>
  <dcterms:modified xsi:type="dcterms:W3CDTF">2019-10-23T17:39:26Z</dcterms:modified>
  <cp:category/>
  <cp:version/>
  <cp:contentType/>
  <cp:contentStatus/>
</cp:coreProperties>
</file>