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11055" activeTab="2"/>
  </bookViews>
  <sheets>
    <sheet name="І квартал 2018" sheetId="1" r:id="rId1"/>
    <sheet name="ІІ квартал 2018" sheetId="2" r:id="rId2"/>
    <sheet name="ІІІ квартал 2018" sheetId="3" r:id="rId3"/>
  </sheets>
  <definedNames/>
  <calcPr fullCalcOnLoad="1"/>
</workbook>
</file>

<file path=xl/sharedStrings.xml><?xml version="1.0" encoding="utf-8"?>
<sst xmlns="http://schemas.openxmlformats.org/spreadsheetml/2006/main" count="580" uniqueCount="80">
  <si>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</si>
  <si>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</si>
  <si>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</si>
  <si>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</si>
  <si>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</si>
  <si>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</si>
  <si>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Всього отримано благодій- них пожертв, тис. грн.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</si>
  <si>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</si>
  <si>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</si>
  <si>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</si>
  <si>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</si>
  <si>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</si>
  <si>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</si>
  <si>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</si>
  <si>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</si>
  <si>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ІІ
квартал</t>
  </si>
  <si>
    <t>ІІІ
квартал</t>
  </si>
  <si>
    <t>ІV
квартал</t>
  </si>
  <si>
    <t>Всього за рік</t>
  </si>
  <si>
    <t>х</t>
  </si>
  <si>
    <t>КЗ "Херсонська міська клінічна лікарня ім. Є.Є. Карабелеша" за І квартал 2018 року</t>
  </si>
  <si>
    <t>ОБФ "Медицина"</t>
  </si>
  <si>
    <t>Господарчі товари</t>
  </si>
  <si>
    <t>Будівельні матеріали</t>
  </si>
  <si>
    <t>Вузли та деталі</t>
  </si>
  <si>
    <t>Витратні матеріали до комптехніки</t>
  </si>
  <si>
    <t>Господарчий інвентар, вироби текстильні тощо</t>
  </si>
  <si>
    <t>Канцелярські товари, папір</t>
  </si>
  <si>
    <t>М'який інвентар</t>
  </si>
  <si>
    <t>Періодичні видання</t>
  </si>
  <si>
    <t>Електротовари, електрообладнання</t>
  </si>
  <si>
    <t>Паливно-мастильні матеріали та запчастини</t>
  </si>
  <si>
    <t>Бланочна, друкована продукція</t>
  </si>
  <si>
    <t>Миючі засоби</t>
  </si>
  <si>
    <t>Побутова техніка</t>
  </si>
  <si>
    <t>Вогнегасники, предмети протипожежного значення</t>
  </si>
  <si>
    <t>Меблі</t>
  </si>
  <si>
    <t>Продукти харчування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</si>
  <si>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</si>
  <si>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</si>
  <si>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</si>
  <si>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Поточний ремонт приміщень, мереж, систем вентиляції</t>
  </si>
  <si>
    <t>Телекомунікаційні послуги</t>
  </si>
  <si>
    <t>Послуги зі страхування</t>
  </si>
  <si>
    <t>Інші послуги (крім комунальних)</t>
  </si>
  <si>
    <t>Комп'ютерна техніка</t>
  </si>
  <si>
    <t>Медичне обладнання</t>
  </si>
  <si>
    <t>Лікарські засоби</t>
  </si>
  <si>
    <t>Витратні матеріали</t>
  </si>
  <si>
    <t>Медичний інструментарій</t>
  </si>
  <si>
    <t>Вироби медичного призначення</t>
  </si>
  <si>
    <t>Інші фармацевтичні препарати</t>
  </si>
  <si>
    <t>Дезинфікуючі розчини</t>
  </si>
  <si>
    <t>Кров та кровозамінники</t>
  </si>
  <si>
    <t>Фізичні особи</t>
  </si>
  <si>
    <t>Херсонська протитуберкульозна поліклініка</t>
  </si>
  <si>
    <t>Лікарські препарати</t>
  </si>
  <si>
    <t>ПАТ НВЦ "Борщагівський ХФЗ"</t>
  </si>
  <si>
    <t>ППО КЗ "ХМКЛ ім.Є.Є. Карабелеша"</t>
  </si>
  <si>
    <t>Рентгенплівка</t>
  </si>
  <si>
    <t>Господарчий івентар</t>
  </si>
  <si>
    <t>Херсонський обласний центр профілактики та боротьби зі СНІДом</t>
  </si>
  <si>
    <t>Лікарські перпарати</t>
  </si>
  <si>
    <t>І           квартал</t>
  </si>
  <si>
    <t>Херсонська обласна клінічна лікарня</t>
  </si>
  <si>
    <t>Херсонський обласний протитуберкульозний диспансер</t>
  </si>
  <si>
    <t>Київський благодійний фонд "Здоров'я"</t>
  </si>
  <si>
    <t>Благодійний фонд "Фармак"</t>
  </si>
  <si>
    <t>ТОВ "Фарма Лайф"</t>
  </si>
  <si>
    <t>Комп'ютерна та оргтехніка</t>
  </si>
  <si>
    <t>Послуги забезпечення протипожежної безпеки, в т.ч. освідчення та перезарядка вогнегасників</t>
  </si>
  <si>
    <t>КЗ "Херсонська міська клінічна лікарня ім. Є.Є. Карабелеша" за І-ІІ квартал 2018 року</t>
  </si>
  <si>
    <t>КЗ "Херсонська міська клінічна лікарня ім. Є.Є. Карабелеша" за І-ІІІ квартал 2018 року</t>
  </si>
  <si>
    <t>Аптека Гаєвського</t>
  </si>
  <si>
    <t>КЗ "Обласна база спецмедпостачання" ХОР</t>
  </si>
  <si>
    <t>ХМГО "Асоціація 21 століття"</t>
  </si>
  <si>
    <t>ТОВ "Діалог-Діагностик"</t>
  </si>
  <si>
    <t>ПрАТ "ФФ "Дарниця"</t>
  </si>
  <si>
    <t>Комп- або оргтехніка</t>
  </si>
  <si>
    <t>Послуги з обстеження крові на РВ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</si>
</sst>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8">
    <font>
      <sz val="11"/>
      <color rgb="FF333333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5" fontId="55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65" fontId="54" fillId="0" borderId="11" xfId="0" applyNumberFormat="1" applyFont="1" applyBorder="1" applyAlignment="1">
      <alignment horizontal="center" vertical="center" shrinkToFit="1"/>
    </xf>
    <xf numFmtId="165" fontId="51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5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165" fontId="54" fillId="0" borderId="12" xfId="0" applyNumberFormat="1" applyFont="1" applyBorder="1" applyAlignment="1">
      <alignment horizontal="center" vertical="top" shrinkToFi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5" fontId="51" fillId="0" borderId="10" xfId="0" applyNumberFormat="1" applyFont="1" applyBorder="1" applyAlignment="1">
      <alignment horizontal="center" vertical="top" wrapText="1"/>
    </xf>
    <xf numFmtId="165" fontId="54" fillId="0" borderId="10" xfId="0" applyNumberFormat="1" applyFont="1" applyBorder="1" applyAlignment="1">
      <alignment horizontal="center" vertical="top" shrinkToFit="1"/>
    </xf>
    <xf numFmtId="0" fontId="5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165" fontId="5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center" vertical="center" wrapText="1"/>
    </xf>
    <xf numFmtId="165" fontId="53" fillId="0" borderId="18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vertical="center"/>
    </xf>
    <xf numFmtId="0" fontId="52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65" fontId="54" fillId="0" borderId="23" xfId="0" applyNumberFormat="1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left" vertical="top" wrapText="1"/>
    </xf>
    <xf numFmtId="165" fontId="54" fillId="0" borderId="24" xfId="0" applyNumberFormat="1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center" wrapText="1"/>
    </xf>
    <xf numFmtId="165" fontId="54" fillId="0" borderId="21" xfId="0" applyNumberFormat="1" applyFont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165" fontId="54" fillId="0" borderId="25" xfId="0" applyNumberFormat="1" applyFont="1" applyBorder="1" applyAlignment="1">
      <alignment horizontal="center" vertical="top" shrinkToFit="1"/>
    </xf>
    <xf numFmtId="0" fontId="51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165" fontId="51" fillId="0" borderId="20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/>
    </xf>
    <xf numFmtId="165" fontId="51" fillId="0" borderId="2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5" fontId="54" fillId="0" borderId="11" xfId="0" applyNumberFormat="1" applyFont="1" applyBorder="1" applyAlignment="1">
      <alignment horizontal="center" shrinkToFit="1"/>
    </xf>
    <xf numFmtId="165" fontId="54" fillId="0" borderId="14" xfId="0" applyNumberFormat="1" applyFont="1" applyBorder="1" applyAlignment="1">
      <alignment horizontal="center" shrinkToFit="1"/>
    </xf>
    <xf numFmtId="165" fontId="54" fillId="0" borderId="22" xfId="0" applyNumberFormat="1" applyFont="1" applyBorder="1" applyAlignment="1">
      <alignment horizontal="center" shrinkToFit="1"/>
    </xf>
    <xf numFmtId="165" fontId="51" fillId="0" borderId="14" xfId="0" applyNumberFormat="1" applyFont="1" applyBorder="1" applyAlignment="1">
      <alignment horizontal="center" wrapText="1"/>
    </xf>
    <xf numFmtId="165" fontId="54" fillId="0" borderId="15" xfId="0" applyNumberFormat="1" applyFont="1" applyBorder="1" applyAlignment="1">
      <alignment horizontal="center" shrinkToFit="1"/>
    </xf>
    <xf numFmtId="165" fontId="51" fillId="0" borderId="16" xfId="0" applyNumberFormat="1" applyFont="1" applyBorder="1" applyAlignment="1">
      <alignment horizontal="center" wrapText="1"/>
    </xf>
    <xf numFmtId="165" fontId="54" fillId="0" borderId="26" xfId="0" applyNumberFormat="1" applyFont="1" applyBorder="1" applyAlignment="1">
      <alignment horizontal="center" shrinkToFit="1"/>
    </xf>
    <xf numFmtId="0" fontId="51" fillId="0" borderId="25" xfId="0" applyFont="1" applyBorder="1" applyAlignment="1">
      <alignment horizontal="center" wrapText="1"/>
    </xf>
    <xf numFmtId="165" fontId="54" fillId="0" borderId="27" xfId="0" applyNumberFormat="1" applyFont="1" applyBorder="1" applyAlignment="1">
      <alignment horizontal="center" shrinkToFit="1"/>
    </xf>
    <xf numFmtId="0" fontId="51" fillId="0" borderId="28" xfId="0" applyFont="1" applyBorder="1" applyAlignment="1">
      <alignment horizontal="center" wrapText="1"/>
    </xf>
    <xf numFmtId="165" fontId="13" fillId="0" borderId="1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165" fontId="10" fillId="0" borderId="11" xfId="0" applyNumberFormat="1" applyFont="1" applyBorder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 wrapText="1"/>
    </xf>
    <xf numFmtId="165" fontId="55" fillId="0" borderId="11" xfId="0" applyNumberFormat="1" applyFont="1" applyBorder="1" applyAlignment="1">
      <alignment horizontal="center" shrinkToFit="1"/>
    </xf>
    <xf numFmtId="165" fontId="52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165" fontId="13" fillId="0" borderId="20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165" fontId="13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165" fontId="54" fillId="0" borderId="11" xfId="0" applyNumberFormat="1" applyFont="1" applyBorder="1" applyAlignment="1">
      <alignment horizontal="center" vertical="center" shrinkToFit="1"/>
    </xf>
    <xf numFmtId="165" fontId="7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vertical="center"/>
    </xf>
    <xf numFmtId="165" fontId="54" fillId="0" borderId="44" xfId="0" applyNumberFormat="1" applyFont="1" applyBorder="1" applyAlignment="1">
      <alignment horizontal="center" vertical="center" shrinkToFit="1"/>
    </xf>
    <xf numFmtId="165" fontId="54" fillId="0" borderId="21" xfId="0" applyNumberFormat="1" applyFont="1" applyBorder="1" applyAlignment="1">
      <alignment horizontal="center" vertical="center" shrinkToFit="1"/>
    </xf>
    <xf numFmtId="165" fontId="7" fillId="0" borderId="21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165" fontId="54" fillId="0" borderId="20" xfId="0" applyNumberFormat="1" applyFont="1" applyBorder="1" applyAlignment="1">
      <alignment horizontal="center" vertical="center" shrinkToFit="1"/>
    </xf>
    <xf numFmtId="165" fontId="51" fillId="0" borderId="2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vertical="center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165" fontId="52" fillId="0" borderId="20" xfId="0" applyNumberFormat="1" applyFont="1" applyBorder="1" applyAlignment="1">
      <alignment horizontal="center" vertical="center" wrapText="1"/>
    </xf>
    <xf numFmtId="165" fontId="52" fillId="0" borderId="11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zoomScalePageLayoutView="0" workbookViewId="0" topLeftCell="A43">
      <selection activeCell="E69" sqref="E69"/>
    </sheetView>
  </sheetViews>
  <sheetFormatPr defaultColWidth="14.421875" defaultRowHeight="15" customHeight="1"/>
  <cols>
    <col min="1" max="1" width="8.421875" style="0" customWidth="1"/>
    <col min="2" max="2" width="16.8515625" style="0" customWidth="1"/>
    <col min="3" max="3" width="8.57421875" style="0" customWidth="1"/>
    <col min="4" max="4" width="9.57421875" style="0" customWidth="1"/>
    <col min="5" max="5" width="19.7109375" style="0" customWidth="1"/>
    <col min="6" max="6" width="10.00390625" style="0" customWidth="1"/>
    <col min="7" max="7" width="10.421875" style="0" customWidth="1"/>
    <col min="8" max="8" width="8.140625" style="0" customWidth="1"/>
    <col min="9" max="9" width="16.7109375" style="0" customWidth="1"/>
    <col min="10" max="10" width="7.28125" style="0" customWidth="1"/>
    <col min="11" max="11" width="10.421875" style="0" customWidth="1"/>
    <col min="12" max="20" width="6.421875" style="0" customWidth="1"/>
    <col min="21" max="25" width="8.00390625" style="0" customWidth="1"/>
  </cols>
  <sheetData>
    <row r="1" spans="1:11" ht="12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7.25" customHeight="1">
      <c r="A2" s="134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customHeight="1">
      <c r="A3" s="135" t="s">
        <v>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 customHeight="1">
      <c r="A4" s="136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 customHeight="1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>
      <c r="A6" s="137" t="s">
        <v>3</v>
      </c>
      <c r="B6" s="137" t="s">
        <v>4</v>
      </c>
      <c r="C6" s="129" t="s">
        <v>5</v>
      </c>
      <c r="D6" s="130"/>
      <c r="E6" s="131"/>
      <c r="F6" s="137" t="s">
        <v>6</v>
      </c>
      <c r="G6" s="129" t="s">
        <v>7</v>
      </c>
      <c r="H6" s="130"/>
      <c r="I6" s="130"/>
      <c r="J6" s="131"/>
      <c r="K6" s="137" t="s">
        <v>8</v>
      </c>
    </row>
    <row r="7" spans="1:11" ht="78" customHeight="1">
      <c r="A7" s="138"/>
      <c r="B7" s="138"/>
      <c r="C7" s="35" t="s">
        <v>9</v>
      </c>
      <c r="D7" s="35" t="s">
        <v>10</v>
      </c>
      <c r="E7" s="35" t="s">
        <v>11</v>
      </c>
      <c r="F7" s="138"/>
      <c r="G7" s="35" t="s">
        <v>12</v>
      </c>
      <c r="H7" s="35" t="s">
        <v>13</v>
      </c>
      <c r="I7" s="35" t="s">
        <v>14</v>
      </c>
      <c r="J7" s="35" t="s">
        <v>13</v>
      </c>
      <c r="K7" s="138"/>
    </row>
    <row r="8" spans="1:11" s="9" customFormat="1" ht="13.5" customHeight="1">
      <c r="A8" s="126" t="s">
        <v>63</v>
      </c>
      <c r="B8" s="141" t="s">
        <v>54</v>
      </c>
      <c r="C8" s="142">
        <v>454</v>
      </c>
      <c r="D8" s="144"/>
      <c r="E8" s="144"/>
      <c r="F8" s="139">
        <f>C8+D8</f>
        <v>454</v>
      </c>
      <c r="G8" s="21">
        <v>2210</v>
      </c>
      <c r="H8" s="26">
        <f>26.4+87.7</f>
        <v>114.1</v>
      </c>
      <c r="I8" s="21"/>
      <c r="J8" s="21"/>
      <c r="K8" s="139">
        <f>F8-J8-J9-J10-J11-J12-J14-J15-H8-H9-H10-H11-H12-H14-H15-H13</f>
        <v>124.89999999999999</v>
      </c>
    </row>
    <row r="9" spans="1:11" s="9" customFormat="1" ht="13.5" customHeight="1">
      <c r="A9" s="126"/>
      <c r="B9" s="141"/>
      <c r="C9" s="142"/>
      <c r="D9" s="144"/>
      <c r="E9" s="144"/>
      <c r="F9" s="139"/>
      <c r="G9" s="21">
        <v>2220</v>
      </c>
      <c r="H9" s="26">
        <f>42.1+54.9</f>
        <v>97</v>
      </c>
      <c r="I9" s="21"/>
      <c r="J9" s="21"/>
      <c r="K9" s="139"/>
    </row>
    <row r="10" spans="1:11" s="9" customFormat="1" ht="13.5" customHeight="1">
      <c r="A10" s="126"/>
      <c r="B10" s="141"/>
      <c r="C10" s="142"/>
      <c r="D10" s="144"/>
      <c r="E10" s="144"/>
      <c r="F10" s="139"/>
      <c r="G10" s="21">
        <v>2230</v>
      </c>
      <c r="H10" s="26"/>
      <c r="I10" s="21"/>
      <c r="J10" s="21"/>
      <c r="K10" s="139"/>
    </row>
    <row r="11" spans="1:11" s="9" customFormat="1" ht="13.5" customHeight="1">
      <c r="A11" s="126"/>
      <c r="B11" s="128"/>
      <c r="C11" s="143"/>
      <c r="D11" s="145"/>
      <c r="E11" s="146"/>
      <c r="F11" s="140"/>
      <c r="G11" s="21">
        <v>2240</v>
      </c>
      <c r="H11" s="26">
        <f>19.4+89.3</f>
        <v>108.69999999999999</v>
      </c>
      <c r="I11" s="21"/>
      <c r="J11" s="21"/>
      <c r="K11" s="140"/>
    </row>
    <row r="12" spans="1:11" s="9" customFormat="1" ht="13.5" customHeight="1">
      <c r="A12" s="126"/>
      <c r="B12" s="128"/>
      <c r="C12" s="143"/>
      <c r="D12" s="145"/>
      <c r="E12" s="146"/>
      <c r="F12" s="140"/>
      <c r="G12" s="21">
        <v>2250</v>
      </c>
      <c r="H12" s="26">
        <f>4.8+0.7</f>
        <v>5.5</v>
      </c>
      <c r="I12" s="21"/>
      <c r="J12" s="21"/>
      <c r="K12" s="140"/>
    </row>
    <row r="13" spans="1:11" s="9" customFormat="1" ht="13.5" customHeight="1">
      <c r="A13" s="126"/>
      <c r="B13" s="128"/>
      <c r="C13" s="143"/>
      <c r="D13" s="145"/>
      <c r="E13" s="146"/>
      <c r="F13" s="140"/>
      <c r="G13" s="21">
        <v>2282</v>
      </c>
      <c r="H13" s="26">
        <v>0.3</v>
      </c>
      <c r="I13" s="21"/>
      <c r="J13" s="21"/>
      <c r="K13" s="140"/>
    </row>
    <row r="14" spans="1:11" s="9" customFormat="1" ht="13.5" customHeight="1">
      <c r="A14" s="126"/>
      <c r="B14" s="128"/>
      <c r="C14" s="143"/>
      <c r="D14" s="145"/>
      <c r="E14" s="146"/>
      <c r="F14" s="140"/>
      <c r="G14" s="21">
        <v>2710</v>
      </c>
      <c r="H14" s="26">
        <f>1.2+2.3</f>
        <v>3.5</v>
      </c>
      <c r="I14" s="21"/>
      <c r="J14" s="21"/>
      <c r="K14" s="140"/>
    </row>
    <row r="15" spans="1:11" s="9" customFormat="1" ht="13.5" customHeight="1">
      <c r="A15" s="126"/>
      <c r="B15" s="128"/>
      <c r="C15" s="143"/>
      <c r="D15" s="145"/>
      <c r="E15" s="146"/>
      <c r="F15" s="140"/>
      <c r="G15" s="21">
        <v>3110</v>
      </c>
      <c r="H15" s="26"/>
      <c r="I15" s="21"/>
      <c r="J15" s="21"/>
      <c r="K15" s="140"/>
    </row>
    <row r="16" spans="1:11" s="11" customFormat="1" ht="13.5" customHeight="1">
      <c r="A16" s="126"/>
      <c r="B16" s="128" t="s">
        <v>54</v>
      </c>
      <c r="C16" s="28"/>
      <c r="D16" s="29">
        <v>18.2</v>
      </c>
      <c r="E16" s="30" t="s">
        <v>34</v>
      </c>
      <c r="F16" s="17">
        <f>C16+D16</f>
        <v>18.2</v>
      </c>
      <c r="G16" s="21"/>
      <c r="H16" s="21"/>
      <c r="I16" s="30" t="s">
        <v>34</v>
      </c>
      <c r="J16" s="29">
        <v>18.2</v>
      </c>
      <c r="K16" s="28"/>
    </row>
    <row r="17" spans="1:11" s="11" customFormat="1" ht="13.5" customHeight="1">
      <c r="A17" s="126"/>
      <c r="B17" s="128"/>
      <c r="C17" s="28"/>
      <c r="D17" s="29">
        <v>3.9</v>
      </c>
      <c r="E17" s="30" t="s">
        <v>23</v>
      </c>
      <c r="F17" s="17">
        <f>C17+D17</f>
        <v>3.9</v>
      </c>
      <c r="G17" s="21"/>
      <c r="H17" s="21"/>
      <c r="I17" s="30" t="s">
        <v>23</v>
      </c>
      <c r="J17" s="29">
        <v>3.9</v>
      </c>
      <c r="K17" s="28"/>
    </row>
    <row r="18" spans="1:11" s="11" customFormat="1" ht="44.25" customHeight="1">
      <c r="A18" s="126"/>
      <c r="B18" s="128"/>
      <c r="C18" s="28"/>
      <c r="D18" s="29">
        <v>1.9</v>
      </c>
      <c r="E18" s="27" t="s">
        <v>35</v>
      </c>
      <c r="F18" s="17">
        <f>C18+D18</f>
        <v>1.9</v>
      </c>
      <c r="G18" s="21"/>
      <c r="H18" s="21"/>
      <c r="I18" s="27" t="s">
        <v>35</v>
      </c>
      <c r="J18" s="29">
        <v>1.9</v>
      </c>
      <c r="K18" s="28"/>
    </row>
    <row r="19" spans="1:11" s="11" customFormat="1" ht="13.5" customHeight="1">
      <c r="A19" s="126"/>
      <c r="B19" s="128"/>
      <c r="C19" s="28"/>
      <c r="D19" s="29">
        <v>0.9</v>
      </c>
      <c r="E19" s="10" t="s">
        <v>45</v>
      </c>
      <c r="F19" s="17">
        <f>C19+D19</f>
        <v>0.9</v>
      </c>
      <c r="G19" s="21"/>
      <c r="H19" s="21"/>
      <c r="I19" s="10" t="s">
        <v>45</v>
      </c>
      <c r="J19" s="29">
        <v>0.9</v>
      </c>
      <c r="K19" s="28"/>
    </row>
    <row r="20" spans="1:11" s="11" customFormat="1" ht="33.75" customHeight="1">
      <c r="A20" s="126"/>
      <c r="B20" s="18" t="s">
        <v>55</v>
      </c>
      <c r="C20" s="16"/>
      <c r="D20" s="19">
        <v>49.3</v>
      </c>
      <c r="E20" s="20" t="s">
        <v>56</v>
      </c>
      <c r="F20" s="17">
        <f aca="true" t="shared" si="0" ref="F20:F25">C20+D20</f>
        <v>49.3</v>
      </c>
      <c r="G20" s="21"/>
      <c r="H20" s="21"/>
      <c r="I20" s="20" t="s">
        <v>56</v>
      </c>
      <c r="J20" s="19">
        <v>49.3</v>
      </c>
      <c r="K20" s="16"/>
    </row>
    <row r="21" spans="1:11" s="11" customFormat="1" ht="21.75" customHeight="1">
      <c r="A21" s="126"/>
      <c r="B21" s="18" t="s">
        <v>57</v>
      </c>
      <c r="C21" s="16"/>
      <c r="D21" s="19">
        <v>4.6</v>
      </c>
      <c r="E21" s="20" t="s">
        <v>56</v>
      </c>
      <c r="F21" s="17">
        <f t="shared" si="0"/>
        <v>4.6</v>
      </c>
      <c r="G21" s="21"/>
      <c r="H21" s="21"/>
      <c r="I21" s="20" t="s">
        <v>56</v>
      </c>
      <c r="J21" s="19">
        <v>4.6</v>
      </c>
      <c r="K21" s="16"/>
    </row>
    <row r="22" spans="1:11" s="11" customFormat="1" ht="14.25" customHeight="1">
      <c r="A22" s="126"/>
      <c r="B22" s="127" t="s">
        <v>58</v>
      </c>
      <c r="C22" s="16"/>
      <c r="D22" s="19">
        <v>7.5</v>
      </c>
      <c r="E22" s="20" t="s">
        <v>59</v>
      </c>
      <c r="F22" s="17">
        <f t="shared" si="0"/>
        <v>7.5</v>
      </c>
      <c r="G22" s="21"/>
      <c r="H22" s="21"/>
      <c r="I22" s="20" t="s">
        <v>59</v>
      </c>
      <c r="J22" s="19">
        <v>7.5</v>
      </c>
      <c r="K22" s="16"/>
    </row>
    <row r="23" spans="1:11" s="11" customFormat="1" ht="12.75" customHeight="1">
      <c r="A23" s="126"/>
      <c r="B23" s="127"/>
      <c r="C23" s="16"/>
      <c r="D23" s="23">
        <v>1.8</v>
      </c>
      <c r="E23" s="33" t="s">
        <v>60</v>
      </c>
      <c r="F23" s="17">
        <f t="shared" si="0"/>
        <v>1.8</v>
      </c>
      <c r="G23" s="21"/>
      <c r="H23" s="21"/>
      <c r="I23" s="33" t="s">
        <v>60</v>
      </c>
      <c r="J23" s="23">
        <v>1.8</v>
      </c>
      <c r="K23" s="16"/>
    </row>
    <row r="24" spans="1:11" s="11" customFormat="1" ht="34.5" customHeight="1">
      <c r="A24" s="126"/>
      <c r="B24" s="18" t="s">
        <v>61</v>
      </c>
      <c r="C24" s="16"/>
      <c r="D24" s="34">
        <v>249.6</v>
      </c>
      <c r="E24" s="20" t="s">
        <v>62</v>
      </c>
      <c r="F24" s="17">
        <f t="shared" si="0"/>
        <v>249.6</v>
      </c>
      <c r="G24" s="21"/>
      <c r="H24" s="21"/>
      <c r="I24" s="20" t="s">
        <v>62</v>
      </c>
      <c r="J24" s="34">
        <v>249.6</v>
      </c>
      <c r="K24" s="16"/>
    </row>
    <row r="25" spans="1:11" s="7" customFormat="1" ht="13.5" customHeight="1">
      <c r="A25" s="126"/>
      <c r="B25" s="127" t="s">
        <v>21</v>
      </c>
      <c r="C25" s="16"/>
      <c r="D25" s="19">
        <v>17.8</v>
      </c>
      <c r="E25" s="10" t="s">
        <v>22</v>
      </c>
      <c r="F25" s="17">
        <f t="shared" si="0"/>
        <v>17.8</v>
      </c>
      <c r="G25" s="21"/>
      <c r="H25" s="21"/>
      <c r="I25" s="10" t="s">
        <v>22</v>
      </c>
      <c r="J25" s="19">
        <v>17.8</v>
      </c>
      <c r="K25" s="16"/>
    </row>
    <row r="26" spans="1:11" ht="13.5" customHeight="1">
      <c r="A26" s="126"/>
      <c r="B26" s="127"/>
      <c r="C26" s="16"/>
      <c r="D26" s="19">
        <v>44.2</v>
      </c>
      <c r="E26" s="10" t="s">
        <v>23</v>
      </c>
      <c r="F26" s="17">
        <f aca="true" t="shared" si="1" ref="F26:F56">C26+D26</f>
        <v>44.2</v>
      </c>
      <c r="G26" s="21"/>
      <c r="H26" s="21"/>
      <c r="I26" s="10" t="s">
        <v>23</v>
      </c>
      <c r="J26" s="19">
        <v>44.2</v>
      </c>
      <c r="K26" s="16"/>
    </row>
    <row r="27" spans="1:11" ht="13.5" customHeight="1">
      <c r="A27" s="126"/>
      <c r="B27" s="127"/>
      <c r="C27" s="16"/>
      <c r="D27" s="19">
        <v>4.6</v>
      </c>
      <c r="E27" s="10" t="s">
        <v>24</v>
      </c>
      <c r="F27" s="17">
        <f t="shared" si="1"/>
        <v>4.6</v>
      </c>
      <c r="G27" s="21"/>
      <c r="H27" s="21"/>
      <c r="I27" s="10" t="s">
        <v>24</v>
      </c>
      <c r="J27" s="19">
        <v>4.6</v>
      </c>
      <c r="K27" s="16"/>
    </row>
    <row r="28" spans="1:11" ht="19.5" customHeight="1">
      <c r="A28" s="126"/>
      <c r="B28" s="127"/>
      <c r="C28" s="16"/>
      <c r="D28" s="19">
        <v>5.6</v>
      </c>
      <c r="E28" s="10" t="s">
        <v>25</v>
      </c>
      <c r="F28" s="17">
        <f t="shared" si="1"/>
        <v>5.6</v>
      </c>
      <c r="G28" s="21"/>
      <c r="H28" s="21"/>
      <c r="I28" s="10" t="s">
        <v>25</v>
      </c>
      <c r="J28" s="19">
        <v>5.6</v>
      </c>
      <c r="K28" s="16"/>
    </row>
    <row r="29" spans="1:11" ht="22.5" customHeight="1">
      <c r="A29" s="126"/>
      <c r="B29" s="127"/>
      <c r="C29" s="16"/>
      <c r="D29" s="19">
        <v>5.6</v>
      </c>
      <c r="E29" s="10" t="s">
        <v>26</v>
      </c>
      <c r="F29" s="17">
        <f t="shared" si="1"/>
        <v>5.6</v>
      </c>
      <c r="G29" s="21"/>
      <c r="H29" s="21"/>
      <c r="I29" s="10" t="s">
        <v>26</v>
      </c>
      <c r="J29" s="19">
        <v>5.6</v>
      </c>
      <c r="K29" s="16"/>
    </row>
    <row r="30" spans="1:11" ht="21.75" customHeight="1">
      <c r="A30" s="126"/>
      <c r="B30" s="127"/>
      <c r="C30" s="16"/>
      <c r="D30" s="19">
        <v>19.1</v>
      </c>
      <c r="E30" s="10" t="s">
        <v>27</v>
      </c>
      <c r="F30" s="17">
        <f t="shared" si="1"/>
        <v>19.1</v>
      </c>
      <c r="G30" s="21"/>
      <c r="H30" s="21"/>
      <c r="I30" s="10" t="s">
        <v>27</v>
      </c>
      <c r="J30" s="19">
        <v>19.1</v>
      </c>
      <c r="K30" s="16"/>
    </row>
    <row r="31" spans="1:11" ht="13.5" customHeight="1">
      <c r="A31" s="126"/>
      <c r="B31" s="127"/>
      <c r="C31" s="16"/>
      <c r="D31" s="19">
        <v>13.7</v>
      </c>
      <c r="E31" s="10" t="s">
        <v>28</v>
      </c>
      <c r="F31" s="17">
        <f t="shared" si="1"/>
        <v>13.7</v>
      </c>
      <c r="G31" s="21"/>
      <c r="H31" s="21"/>
      <c r="I31" s="10" t="s">
        <v>28</v>
      </c>
      <c r="J31" s="19">
        <v>13.7</v>
      </c>
      <c r="K31" s="16"/>
    </row>
    <row r="32" spans="1:11" ht="13.5" customHeight="1">
      <c r="A32" s="126"/>
      <c r="B32" s="127"/>
      <c r="C32" s="16"/>
      <c r="D32" s="19">
        <v>7.8</v>
      </c>
      <c r="E32" s="10" t="s">
        <v>29</v>
      </c>
      <c r="F32" s="17">
        <f t="shared" si="1"/>
        <v>7.8</v>
      </c>
      <c r="G32" s="21"/>
      <c r="H32" s="21"/>
      <c r="I32" s="10" t="s">
        <v>29</v>
      </c>
      <c r="J32" s="19">
        <v>7.8</v>
      </c>
      <c r="K32" s="16"/>
    </row>
    <row r="33" spans="1:11" ht="21" customHeight="1">
      <c r="A33" s="126"/>
      <c r="B33" s="127"/>
      <c r="C33" s="16"/>
      <c r="D33" s="19">
        <v>11.7</v>
      </c>
      <c r="E33" s="10" t="s">
        <v>30</v>
      </c>
      <c r="F33" s="17">
        <f t="shared" si="1"/>
        <v>11.7</v>
      </c>
      <c r="G33" s="21"/>
      <c r="H33" s="21"/>
      <c r="I33" s="10" t="s">
        <v>30</v>
      </c>
      <c r="J33" s="19">
        <v>11.7</v>
      </c>
      <c r="K33" s="16"/>
    </row>
    <row r="34" spans="1:11" ht="32.25" customHeight="1">
      <c r="A34" s="126"/>
      <c r="B34" s="127"/>
      <c r="C34" s="16"/>
      <c r="D34" s="19">
        <v>20.2</v>
      </c>
      <c r="E34" s="10" t="s">
        <v>31</v>
      </c>
      <c r="F34" s="17">
        <f t="shared" si="1"/>
        <v>20.2</v>
      </c>
      <c r="G34" s="21"/>
      <c r="H34" s="21"/>
      <c r="I34" s="10" t="s">
        <v>31</v>
      </c>
      <c r="J34" s="19">
        <v>20.2</v>
      </c>
      <c r="K34" s="16"/>
    </row>
    <row r="35" spans="1:11" ht="21" customHeight="1">
      <c r="A35" s="126"/>
      <c r="B35" s="127"/>
      <c r="C35" s="16"/>
      <c r="D35" s="19">
        <v>14.4</v>
      </c>
      <c r="E35" s="10" t="s">
        <v>32</v>
      </c>
      <c r="F35" s="17">
        <f t="shared" si="1"/>
        <v>14.4</v>
      </c>
      <c r="G35" s="21"/>
      <c r="H35" s="21"/>
      <c r="I35" s="10" t="s">
        <v>32</v>
      </c>
      <c r="J35" s="19">
        <v>14.4</v>
      </c>
      <c r="K35" s="16"/>
    </row>
    <row r="36" spans="1:11" ht="13.5" customHeight="1">
      <c r="A36" s="126"/>
      <c r="B36" s="127"/>
      <c r="C36" s="16"/>
      <c r="D36" s="19">
        <v>3.9</v>
      </c>
      <c r="E36" s="10" t="s">
        <v>33</v>
      </c>
      <c r="F36" s="17">
        <f t="shared" si="1"/>
        <v>3.9</v>
      </c>
      <c r="G36" s="21"/>
      <c r="H36" s="21"/>
      <c r="I36" s="10" t="s">
        <v>33</v>
      </c>
      <c r="J36" s="19">
        <v>3.9</v>
      </c>
      <c r="K36" s="16"/>
    </row>
    <row r="37" spans="1:11" ht="13.5" customHeight="1">
      <c r="A37" s="126"/>
      <c r="B37" s="127"/>
      <c r="C37" s="16"/>
      <c r="D37" s="19">
        <v>9.5</v>
      </c>
      <c r="E37" s="10" t="s">
        <v>34</v>
      </c>
      <c r="F37" s="17">
        <f t="shared" si="1"/>
        <v>9.5</v>
      </c>
      <c r="G37" s="21"/>
      <c r="H37" s="21"/>
      <c r="I37" s="10" t="s">
        <v>34</v>
      </c>
      <c r="J37" s="19">
        <v>9.5</v>
      </c>
      <c r="K37" s="16"/>
    </row>
    <row r="38" spans="1:11" ht="44.25" customHeight="1">
      <c r="A38" s="126"/>
      <c r="B38" s="127"/>
      <c r="C38" s="16"/>
      <c r="D38" s="19">
        <v>13.1</v>
      </c>
      <c r="E38" s="10" t="s">
        <v>35</v>
      </c>
      <c r="F38" s="17">
        <f t="shared" si="1"/>
        <v>13.1</v>
      </c>
      <c r="G38" s="21"/>
      <c r="H38" s="21"/>
      <c r="I38" s="10" t="s">
        <v>35</v>
      </c>
      <c r="J38" s="19">
        <v>13.1</v>
      </c>
      <c r="K38" s="16"/>
    </row>
    <row r="39" spans="1:11" ht="13.5" customHeight="1">
      <c r="A39" s="126"/>
      <c r="B39" s="127"/>
      <c r="C39" s="16"/>
      <c r="D39" s="19">
        <v>6.3</v>
      </c>
      <c r="E39" s="10" t="s">
        <v>37</v>
      </c>
      <c r="F39" s="17">
        <f t="shared" si="1"/>
        <v>6.3</v>
      </c>
      <c r="G39" s="21"/>
      <c r="H39" s="21"/>
      <c r="I39" s="10" t="s">
        <v>37</v>
      </c>
      <c r="J39" s="19">
        <v>6.3</v>
      </c>
      <c r="K39" s="16"/>
    </row>
    <row r="40" spans="1:11" ht="21" customHeight="1">
      <c r="A40" s="126"/>
      <c r="B40" s="127"/>
      <c r="C40" s="16"/>
      <c r="D40" s="19">
        <v>10</v>
      </c>
      <c r="E40" s="10" t="s">
        <v>38</v>
      </c>
      <c r="F40" s="17">
        <f t="shared" si="1"/>
        <v>10</v>
      </c>
      <c r="G40" s="21"/>
      <c r="H40" s="21"/>
      <c r="I40" s="10" t="s">
        <v>38</v>
      </c>
      <c r="J40" s="19">
        <v>10</v>
      </c>
      <c r="K40" s="16"/>
    </row>
    <row r="41" spans="1:11" ht="21" customHeight="1">
      <c r="A41" s="126"/>
      <c r="B41" s="127"/>
      <c r="C41" s="16"/>
      <c r="D41" s="19">
        <v>3.3</v>
      </c>
      <c r="E41" s="31" t="s">
        <v>39</v>
      </c>
      <c r="F41" s="17">
        <f t="shared" si="1"/>
        <v>3.3</v>
      </c>
      <c r="G41" s="21"/>
      <c r="H41" s="21"/>
      <c r="I41" s="31" t="s">
        <v>39</v>
      </c>
      <c r="J41" s="19">
        <v>3.3</v>
      </c>
      <c r="K41" s="16"/>
    </row>
    <row r="42" spans="1:11" ht="22.5" customHeight="1">
      <c r="A42" s="126"/>
      <c r="B42" s="127"/>
      <c r="C42" s="16"/>
      <c r="D42" s="19">
        <v>1.3</v>
      </c>
      <c r="E42" s="31" t="s">
        <v>40</v>
      </c>
      <c r="F42" s="17">
        <f t="shared" si="1"/>
        <v>1.3</v>
      </c>
      <c r="G42" s="21"/>
      <c r="H42" s="21"/>
      <c r="I42" s="31" t="s">
        <v>40</v>
      </c>
      <c r="J42" s="19">
        <v>1.3</v>
      </c>
      <c r="K42" s="16"/>
    </row>
    <row r="43" spans="1:11" ht="34.5" customHeight="1">
      <c r="A43" s="126"/>
      <c r="B43" s="127"/>
      <c r="C43" s="16"/>
      <c r="D43" s="19">
        <v>6.5</v>
      </c>
      <c r="E43" s="10" t="s">
        <v>41</v>
      </c>
      <c r="F43" s="17">
        <f t="shared" si="1"/>
        <v>6.5</v>
      </c>
      <c r="G43" s="21"/>
      <c r="H43" s="21"/>
      <c r="I43" s="10" t="s">
        <v>41</v>
      </c>
      <c r="J43" s="19">
        <v>6.5</v>
      </c>
      <c r="K43" s="16"/>
    </row>
    <row r="44" spans="1:11" ht="19.5" customHeight="1">
      <c r="A44" s="126"/>
      <c r="B44" s="127"/>
      <c r="C44" s="16"/>
      <c r="D44" s="19">
        <v>1.1</v>
      </c>
      <c r="E44" s="10" t="s">
        <v>42</v>
      </c>
      <c r="F44" s="17">
        <f t="shared" si="1"/>
        <v>1.1</v>
      </c>
      <c r="G44" s="21"/>
      <c r="H44" s="21"/>
      <c r="I44" s="10" t="s">
        <v>42</v>
      </c>
      <c r="J44" s="19">
        <v>1.1</v>
      </c>
      <c r="K44" s="16"/>
    </row>
    <row r="45" spans="1:11" ht="13.5" customHeight="1">
      <c r="A45" s="126"/>
      <c r="B45" s="127"/>
      <c r="C45" s="16"/>
      <c r="D45" s="19">
        <v>4.9</v>
      </c>
      <c r="E45" s="32" t="s">
        <v>43</v>
      </c>
      <c r="F45" s="17">
        <f t="shared" si="1"/>
        <v>4.9</v>
      </c>
      <c r="G45" s="21"/>
      <c r="H45" s="21"/>
      <c r="I45" s="32" t="s">
        <v>43</v>
      </c>
      <c r="J45" s="19">
        <v>4.9</v>
      </c>
      <c r="K45" s="16"/>
    </row>
    <row r="46" spans="1:11" ht="26.25" customHeight="1">
      <c r="A46" s="126"/>
      <c r="B46" s="127"/>
      <c r="C46" s="16"/>
      <c r="D46" s="19">
        <v>110.2</v>
      </c>
      <c r="E46" s="10" t="s">
        <v>44</v>
      </c>
      <c r="F46" s="17">
        <f t="shared" si="1"/>
        <v>110.2</v>
      </c>
      <c r="G46" s="21"/>
      <c r="H46" s="21"/>
      <c r="I46" s="10" t="s">
        <v>44</v>
      </c>
      <c r="J46" s="19">
        <v>110.2</v>
      </c>
      <c r="K46" s="16"/>
    </row>
    <row r="47" spans="1:11" ht="13.5" customHeight="1">
      <c r="A47" s="126"/>
      <c r="B47" s="127"/>
      <c r="C47" s="16"/>
      <c r="D47" s="19">
        <v>32.2</v>
      </c>
      <c r="E47" s="10" t="s">
        <v>36</v>
      </c>
      <c r="F47" s="17">
        <f t="shared" si="1"/>
        <v>32.2</v>
      </c>
      <c r="G47" s="21"/>
      <c r="H47" s="21"/>
      <c r="I47" s="10" t="s">
        <v>36</v>
      </c>
      <c r="J47" s="19">
        <v>32.2</v>
      </c>
      <c r="K47" s="16"/>
    </row>
    <row r="48" spans="1:11" ht="13.5" customHeight="1">
      <c r="A48" s="126"/>
      <c r="B48" s="127"/>
      <c r="C48" s="16"/>
      <c r="D48" s="19">
        <v>22.3</v>
      </c>
      <c r="E48" s="10" t="s">
        <v>45</v>
      </c>
      <c r="F48" s="17">
        <f t="shared" si="1"/>
        <v>22.3</v>
      </c>
      <c r="G48" s="21"/>
      <c r="H48" s="21"/>
      <c r="I48" s="10" t="s">
        <v>45</v>
      </c>
      <c r="J48" s="19">
        <v>22.3</v>
      </c>
      <c r="K48" s="16"/>
    </row>
    <row r="49" spans="1:11" ht="13.5" customHeight="1">
      <c r="A49" s="126"/>
      <c r="B49" s="127"/>
      <c r="C49" s="16"/>
      <c r="D49" s="19">
        <v>161.8</v>
      </c>
      <c r="E49" s="10" t="s">
        <v>46</v>
      </c>
      <c r="F49" s="17">
        <f t="shared" si="1"/>
        <v>161.8</v>
      </c>
      <c r="G49" s="21"/>
      <c r="H49" s="21"/>
      <c r="I49" s="10" t="s">
        <v>46</v>
      </c>
      <c r="J49" s="19">
        <v>161.8</v>
      </c>
      <c r="K49" s="16"/>
    </row>
    <row r="50" spans="1:11" ht="13.5" customHeight="1">
      <c r="A50" s="126"/>
      <c r="B50" s="127"/>
      <c r="C50" s="16"/>
      <c r="D50" s="19">
        <v>99.6</v>
      </c>
      <c r="E50" s="10" t="s">
        <v>47</v>
      </c>
      <c r="F50" s="17">
        <f t="shared" si="1"/>
        <v>99.6</v>
      </c>
      <c r="G50" s="21"/>
      <c r="H50" s="21"/>
      <c r="I50" s="10" t="s">
        <v>47</v>
      </c>
      <c r="J50" s="19">
        <v>99.6</v>
      </c>
      <c r="K50" s="16"/>
    </row>
    <row r="51" spans="1:11" ht="13.5" customHeight="1">
      <c r="A51" s="126"/>
      <c r="B51" s="127"/>
      <c r="C51" s="16"/>
      <c r="D51" s="19">
        <v>35.5</v>
      </c>
      <c r="E51" s="10" t="s">
        <v>48</v>
      </c>
      <c r="F51" s="17">
        <f t="shared" si="1"/>
        <v>35.5</v>
      </c>
      <c r="G51" s="21"/>
      <c r="H51" s="21"/>
      <c r="I51" s="10" t="s">
        <v>48</v>
      </c>
      <c r="J51" s="19">
        <v>35.5</v>
      </c>
      <c r="K51" s="16"/>
    </row>
    <row r="52" spans="1:11" ht="23.25" customHeight="1">
      <c r="A52" s="126"/>
      <c r="B52" s="127"/>
      <c r="C52" s="16"/>
      <c r="D52" s="19">
        <v>12.4</v>
      </c>
      <c r="E52" s="10" t="s">
        <v>49</v>
      </c>
      <c r="F52" s="17">
        <f t="shared" si="1"/>
        <v>12.4</v>
      </c>
      <c r="G52" s="21"/>
      <c r="H52" s="21"/>
      <c r="I52" s="10" t="s">
        <v>49</v>
      </c>
      <c r="J52" s="19">
        <v>12.4</v>
      </c>
      <c r="K52" s="16"/>
    </row>
    <row r="53" spans="1:11" ht="19.5" customHeight="1">
      <c r="A53" s="126"/>
      <c r="B53" s="127"/>
      <c r="C53" s="16"/>
      <c r="D53" s="19">
        <v>53.7</v>
      </c>
      <c r="E53" s="10" t="s">
        <v>50</v>
      </c>
      <c r="F53" s="17">
        <f t="shared" si="1"/>
        <v>53.7</v>
      </c>
      <c r="G53" s="21"/>
      <c r="H53" s="21"/>
      <c r="I53" s="10" t="s">
        <v>50</v>
      </c>
      <c r="J53" s="19">
        <v>53.7</v>
      </c>
      <c r="K53" s="16"/>
    </row>
    <row r="54" spans="1:11" ht="24" customHeight="1">
      <c r="A54" s="126"/>
      <c r="B54" s="127"/>
      <c r="C54" s="16"/>
      <c r="D54" s="19">
        <v>21.7</v>
      </c>
      <c r="E54" s="10" t="s">
        <v>51</v>
      </c>
      <c r="F54" s="17">
        <f t="shared" si="1"/>
        <v>21.7</v>
      </c>
      <c r="G54" s="21"/>
      <c r="H54" s="21"/>
      <c r="I54" s="10" t="s">
        <v>51</v>
      </c>
      <c r="J54" s="19">
        <v>21.7</v>
      </c>
      <c r="K54" s="16"/>
    </row>
    <row r="55" spans="1:11" ht="13.5" customHeight="1">
      <c r="A55" s="126"/>
      <c r="B55" s="127"/>
      <c r="C55" s="16"/>
      <c r="D55" s="19">
        <v>19.2</v>
      </c>
      <c r="E55" s="10" t="s">
        <v>52</v>
      </c>
      <c r="F55" s="17">
        <f t="shared" si="1"/>
        <v>19.2</v>
      </c>
      <c r="G55" s="21"/>
      <c r="H55" s="21"/>
      <c r="I55" s="10" t="s">
        <v>52</v>
      </c>
      <c r="J55" s="19">
        <v>19.2</v>
      </c>
      <c r="K55" s="16"/>
    </row>
    <row r="56" spans="1:11" ht="21.75" customHeight="1">
      <c r="A56" s="126"/>
      <c r="B56" s="127"/>
      <c r="C56" s="16"/>
      <c r="D56" s="19">
        <v>32.6</v>
      </c>
      <c r="E56" s="10" t="s">
        <v>53</v>
      </c>
      <c r="F56" s="17">
        <f t="shared" si="1"/>
        <v>32.6</v>
      </c>
      <c r="G56" s="21"/>
      <c r="H56" s="21"/>
      <c r="I56" s="10" t="s">
        <v>53</v>
      </c>
      <c r="J56" s="19">
        <v>32.6</v>
      </c>
      <c r="K56" s="16"/>
    </row>
    <row r="57" spans="1:11" ht="14.25" customHeight="1">
      <c r="A57" s="126"/>
      <c r="B57" s="37" t="s">
        <v>21</v>
      </c>
      <c r="C57" s="24">
        <v>20.1</v>
      </c>
      <c r="D57" s="23"/>
      <c r="E57" s="23"/>
      <c r="F57" s="25">
        <f>C57+D57</f>
        <v>20.1</v>
      </c>
      <c r="G57" s="21">
        <v>2220</v>
      </c>
      <c r="H57" s="26">
        <v>20.1</v>
      </c>
      <c r="I57" s="21"/>
      <c r="J57" s="21"/>
      <c r="K57" s="25">
        <f>F57-H57</f>
        <v>0</v>
      </c>
    </row>
    <row r="58" spans="1:11" ht="13.5" customHeight="1">
      <c r="A58" s="122" t="s">
        <v>15</v>
      </c>
      <c r="B58" s="38"/>
      <c r="C58" s="39"/>
      <c r="D58" s="22"/>
      <c r="E58" s="40"/>
      <c r="F58" s="41">
        <v>0</v>
      </c>
      <c r="G58" s="39"/>
      <c r="H58" s="39"/>
      <c r="I58" s="39"/>
      <c r="J58" s="39"/>
      <c r="K58" s="41">
        <v>0</v>
      </c>
    </row>
    <row r="59" spans="1:11" ht="13.5" customHeight="1">
      <c r="A59" s="123"/>
      <c r="B59" s="42"/>
      <c r="C59" s="43"/>
      <c r="D59" s="12"/>
      <c r="E59" s="42"/>
      <c r="F59" s="44"/>
      <c r="G59" s="43"/>
      <c r="H59" s="43"/>
      <c r="I59" s="43"/>
      <c r="J59" s="43"/>
      <c r="K59" s="43"/>
    </row>
    <row r="60" spans="1:11" ht="13.5" customHeight="1">
      <c r="A60" s="124" t="s">
        <v>16</v>
      </c>
      <c r="B60" s="42"/>
      <c r="C60" s="43"/>
      <c r="D60" s="12"/>
      <c r="E60" s="42"/>
      <c r="F60" s="45">
        <v>0</v>
      </c>
      <c r="G60" s="43"/>
      <c r="H60" s="43"/>
      <c r="I60" s="43"/>
      <c r="J60" s="43"/>
      <c r="K60" s="45">
        <v>0</v>
      </c>
    </row>
    <row r="61" spans="1:11" ht="13.5" customHeight="1">
      <c r="A61" s="123"/>
      <c r="B61" s="42"/>
      <c r="C61" s="43"/>
      <c r="D61" s="12"/>
      <c r="E61" s="42"/>
      <c r="F61" s="44"/>
      <c r="G61" s="43"/>
      <c r="H61" s="43"/>
      <c r="I61" s="43"/>
      <c r="J61" s="43"/>
      <c r="K61" s="43"/>
    </row>
    <row r="62" spans="1:11" ht="14.25" customHeight="1">
      <c r="A62" s="125" t="s">
        <v>17</v>
      </c>
      <c r="B62" s="42"/>
      <c r="C62" s="43"/>
      <c r="D62" s="12"/>
      <c r="E62" s="42"/>
      <c r="F62" s="45">
        <v>0</v>
      </c>
      <c r="G62" s="43"/>
      <c r="H62" s="43"/>
      <c r="I62" s="43"/>
      <c r="J62" s="43"/>
      <c r="K62" s="45">
        <v>0</v>
      </c>
    </row>
    <row r="63" spans="1:11" ht="13.5" customHeight="1">
      <c r="A63" s="123"/>
      <c r="B63" s="42"/>
      <c r="C63" s="43"/>
      <c r="D63" s="12"/>
      <c r="E63" s="42"/>
      <c r="F63" s="44"/>
      <c r="G63" s="43"/>
      <c r="H63" s="43"/>
      <c r="I63" s="43"/>
      <c r="J63" s="43"/>
      <c r="K63" s="43"/>
    </row>
    <row r="64" spans="1:11" ht="27" customHeight="1">
      <c r="A64" s="5" t="s">
        <v>18</v>
      </c>
      <c r="B64" s="12"/>
      <c r="C64" s="14">
        <f>SUM(C57+C58+C60+C62)</f>
        <v>20.1</v>
      </c>
      <c r="D64" s="13">
        <f>SUM(D25:D63)</f>
        <v>825.8000000000002</v>
      </c>
      <c r="E64" s="15" t="s">
        <v>19</v>
      </c>
      <c r="F64" s="13">
        <f>SUM(F25:F63)</f>
        <v>845.9000000000002</v>
      </c>
      <c r="G64" s="8" t="s">
        <v>19</v>
      </c>
      <c r="H64" s="13">
        <f>SUM(H8:H63)</f>
        <v>349.2</v>
      </c>
      <c r="I64" s="8" t="s">
        <v>19</v>
      </c>
      <c r="J64" s="13">
        <f>SUM(J8:J63)</f>
        <v>1163.5</v>
      </c>
      <c r="K64" s="13">
        <f>SUM(K8:K63)</f>
        <v>124.89999999999999</v>
      </c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.7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.7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.7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.7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.7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.7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.7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.7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.7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.7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.7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.7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.7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.7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.7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.7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.7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.7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.7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.7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.7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.7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.7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.7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.7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.7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.7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.7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.7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.7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.7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.7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.7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</sheetData>
  <sheetProtection/>
  <mergeCells count="23">
    <mergeCell ref="K8:K15"/>
    <mergeCell ref="F8:F15"/>
    <mergeCell ref="B8:B15"/>
    <mergeCell ref="C8:C15"/>
    <mergeCell ref="D8:D15"/>
    <mergeCell ref="E8:E15"/>
    <mergeCell ref="C6:E6"/>
    <mergeCell ref="A1:K1"/>
    <mergeCell ref="A2:K2"/>
    <mergeCell ref="A3:K3"/>
    <mergeCell ref="A4:K4"/>
    <mergeCell ref="G6:J6"/>
    <mergeCell ref="K6:K7"/>
    <mergeCell ref="F6:F7"/>
    <mergeCell ref="A6:A7"/>
    <mergeCell ref="B6:B7"/>
    <mergeCell ref="A58:A59"/>
    <mergeCell ref="A60:A61"/>
    <mergeCell ref="A62:A63"/>
    <mergeCell ref="A8:A57"/>
    <mergeCell ref="B25:B56"/>
    <mergeCell ref="B22:B23"/>
    <mergeCell ref="B16:B19"/>
  </mergeCells>
  <printOptions/>
  <pageMargins left="0.7086614173228347" right="0.3937007874015748" top="0.7480314960629921" bottom="0.748031496062992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5"/>
  <sheetViews>
    <sheetView zoomScalePageLayoutView="0" workbookViewId="0" topLeftCell="A1">
      <selection activeCell="K117" sqref="K117"/>
    </sheetView>
  </sheetViews>
  <sheetFormatPr defaultColWidth="14.421875" defaultRowHeight="15" customHeight="1"/>
  <cols>
    <col min="1" max="1" width="8.421875" style="36" customWidth="1"/>
    <col min="2" max="2" width="16.8515625" style="36" customWidth="1"/>
    <col min="3" max="3" width="8.57421875" style="36" customWidth="1"/>
    <col min="4" max="4" width="9.57421875" style="36" customWidth="1"/>
    <col min="5" max="5" width="19.7109375" style="36" customWidth="1"/>
    <col min="6" max="6" width="10.00390625" style="36" customWidth="1"/>
    <col min="7" max="7" width="10.421875" style="36" customWidth="1"/>
    <col min="8" max="8" width="8.140625" style="36" customWidth="1"/>
    <col min="9" max="9" width="16.7109375" style="36" customWidth="1"/>
    <col min="10" max="10" width="7.28125" style="36" customWidth="1"/>
    <col min="11" max="11" width="10.421875" style="36" customWidth="1"/>
    <col min="12" max="20" width="6.421875" style="36" customWidth="1"/>
    <col min="21" max="25" width="8.00390625" style="36" customWidth="1"/>
    <col min="26" max="16384" width="14.421875" style="36" customWidth="1"/>
  </cols>
  <sheetData>
    <row r="1" spans="1:11" ht="12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7.25" customHeight="1">
      <c r="A2" s="134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customHeight="1">
      <c r="A3" s="135" t="s">
        <v>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 customHeight="1">
      <c r="A4" s="136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 customHeight="1" thickBot="1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>
      <c r="A6" s="147" t="s">
        <v>3</v>
      </c>
      <c r="B6" s="149" t="s">
        <v>4</v>
      </c>
      <c r="C6" s="151" t="s">
        <v>5</v>
      </c>
      <c r="D6" s="152"/>
      <c r="E6" s="153"/>
      <c r="F6" s="149" t="s">
        <v>6</v>
      </c>
      <c r="G6" s="151" t="s">
        <v>7</v>
      </c>
      <c r="H6" s="152"/>
      <c r="I6" s="152"/>
      <c r="J6" s="153"/>
      <c r="K6" s="154" t="s">
        <v>8</v>
      </c>
    </row>
    <row r="7" spans="1:11" ht="78" customHeight="1" thickBot="1">
      <c r="A7" s="148"/>
      <c r="B7" s="150"/>
      <c r="C7" s="100" t="s">
        <v>9</v>
      </c>
      <c r="D7" s="100" t="s">
        <v>10</v>
      </c>
      <c r="E7" s="100" t="s">
        <v>11</v>
      </c>
      <c r="F7" s="150"/>
      <c r="G7" s="100" t="s">
        <v>12</v>
      </c>
      <c r="H7" s="100" t="s">
        <v>13</v>
      </c>
      <c r="I7" s="100" t="s">
        <v>14</v>
      </c>
      <c r="J7" s="100" t="s">
        <v>13</v>
      </c>
      <c r="K7" s="155"/>
    </row>
    <row r="8" spans="1:11" ht="13.5" customHeight="1">
      <c r="A8" s="161" t="s">
        <v>63</v>
      </c>
      <c r="B8" s="164" t="s">
        <v>54</v>
      </c>
      <c r="C8" s="165">
        <v>454</v>
      </c>
      <c r="D8" s="166"/>
      <c r="E8" s="166"/>
      <c r="F8" s="167">
        <f>C8+D8</f>
        <v>454</v>
      </c>
      <c r="G8" s="95">
        <v>2210</v>
      </c>
      <c r="H8" s="97">
        <f>26.4+87.7</f>
        <v>114.1</v>
      </c>
      <c r="I8" s="80"/>
      <c r="J8" s="80"/>
      <c r="K8" s="158">
        <f>F8-J8-J9-J10-J11-J12-J14-J15-H8-H9-H10-H11-H12-H14-H15-H13</f>
        <v>124.89999999999999</v>
      </c>
    </row>
    <row r="9" spans="1:11" ht="13.5" customHeight="1">
      <c r="A9" s="162"/>
      <c r="B9" s="141"/>
      <c r="C9" s="142"/>
      <c r="D9" s="144"/>
      <c r="E9" s="144"/>
      <c r="F9" s="139"/>
      <c r="G9" s="48">
        <v>2220</v>
      </c>
      <c r="H9" s="54">
        <f>42.1+54.9</f>
        <v>97</v>
      </c>
      <c r="I9" s="21"/>
      <c r="J9" s="21"/>
      <c r="K9" s="159"/>
    </row>
    <row r="10" spans="1:11" ht="13.5" customHeight="1">
      <c r="A10" s="162"/>
      <c r="B10" s="141"/>
      <c r="C10" s="142"/>
      <c r="D10" s="144"/>
      <c r="E10" s="144"/>
      <c r="F10" s="139"/>
      <c r="G10" s="48">
        <v>2230</v>
      </c>
      <c r="H10" s="54"/>
      <c r="I10" s="21"/>
      <c r="J10" s="21"/>
      <c r="K10" s="159"/>
    </row>
    <row r="11" spans="1:11" ht="13.5" customHeight="1">
      <c r="A11" s="162"/>
      <c r="B11" s="128"/>
      <c r="C11" s="143"/>
      <c r="D11" s="145"/>
      <c r="E11" s="146"/>
      <c r="F11" s="140"/>
      <c r="G11" s="48">
        <v>2240</v>
      </c>
      <c r="H11" s="54">
        <f>19.4+89.3</f>
        <v>108.69999999999999</v>
      </c>
      <c r="I11" s="21"/>
      <c r="J11" s="21"/>
      <c r="K11" s="160"/>
    </row>
    <row r="12" spans="1:11" ht="13.5" customHeight="1">
      <c r="A12" s="162"/>
      <c r="B12" s="128"/>
      <c r="C12" s="143"/>
      <c r="D12" s="145"/>
      <c r="E12" s="146"/>
      <c r="F12" s="140"/>
      <c r="G12" s="48">
        <v>2250</v>
      </c>
      <c r="H12" s="54">
        <f>4.8+0.7</f>
        <v>5.5</v>
      </c>
      <c r="I12" s="21"/>
      <c r="J12" s="21"/>
      <c r="K12" s="160"/>
    </row>
    <row r="13" spans="1:11" ht="13.5" customHeight="1">
      <c r="A13" s="162"/>
      <c r="B13" s="128"/>
      <c r="C13" s="143"/>
      <c r="D13" s="145"/>
      <c r="E13" s="146"/>
      <c r="F13" s="140"/>
      <c r="G13" s="48">
        <v>2282</v>
      </c>
      <c r="H13" s="54">
        <v>0.3</v>
      </c>
      <c r="I13" s="21"/>
      <c r="J13" s="21"/>
      <c r="K13" s="160"/>
    </row>
    <row r="14" spans="1:11" ht="13.5" customHeight="1">
      <c r="A14" s="162"/>
      <c r="B14" s="128"/>
      <c r="C14" s="143"/>
      <c r="D14" s="145"/>
      <c r="E14" s="146"/>
      <c r="F14" s="140"/>
      <c r="G14" s="48">
        <v>2710</v>
      </c>
      <c r="H14" s="54">
        <f>1.2+2.3</f>
        <v>3.5</v>
      </c>
      <c r="I14" s="21"/>
      <c r="J14" s="21"/>
      <c r="K14" s="160"/>
    </row>
    <row r="15" spans="1:11" ht="13.5" customHeight="1">
      <c r="A15" s="162"/>
      <c r="B15" s="128"/>
      <c r="C15" s="143"/>
      <c r="D15" s="145"/>
      <c r="E15" s="146"/>
      <c r="F15" s="140"/>
      <c r="G15" s="48">
        <v>3110</v>
      </c>
      <c r="H15" s="54"/>
      <c r="I15" s="21"/>
      <c r="J15" s="21"/>
      <c r="K15" s="160"/>
    </row>
    <row r="16" spans="1:11" ht="13.5" customHeight="1">
      <c r="A16" s="162"/>
      <c r="B16" s="128" t="s">
        <v>54</v>
      </c>
      <c r="C16" s="49"/>
      <c r="D16" s="51">
        <v>18.2</v>
      </c>
      <c r="E16" s="52" t="s">
        <v>34</v>
      </c>
      <c r="F16" s="17">
        <f aca="true" t="shared" si="0" ref="F16:F56">C16+D16</f>
        <v>18.2</v>
      </c>
      <c r="G16" s="21"/>
      <c r="H16" s="21"/>
      <c r="I16" s="52" t="s">
        <v>34</v>
      </c>
      <c r="J16" s="51">
        <v>18.2</v>
      </c>
      <c r="K16" s="81"/>
    </row>
    <row r="17" spans="1:11" ht="13.5" customHeight="1">
      <c r="A17" s="162"/>
      <c r="B17" s="128"/>
      <c r="C17" s="49"/>
      <c r="D17" s="51">
        <v>3.9</v>
      </c>
      <c r="E17" s="52" t="s">
        <v>23</v>
      </c>
      <c r="F17" s="17">
        <f t="shared" si="0"/>
        <v>3.9</v>
      </c>
      <c r="G17" s="21"/>
      <c r="H17" s="21"/>
      <c r="I17" s="52" t="s">
        <v>23</v>
      </c>
      <c r="J17" s="51">
        <v>3.9</v>
      </c>
      <c r="K17" s="81"/>
    </row>
    <row r="18" spans="1:11" ht="44.25" customHeight="1">
      <c r="A18" s="162"/>
      <c r="B18" s="128"/>
      <c r="C18" s="49"/>
      <c r="D18" s="51">
        <v>1.9</v>
      </c>
      <c r="E18" s="27" t="s">
        <v>35</v>
      </c>
      <c r="F18" s="17">
        <f t="shared" si="0"/>
        <v>1.9</v>
      </c>
      <c r="G18" s="21"/>
      <c r="H18" s="21"/>
      <c r="I18" s="27" t="s">
        <v>35</v>
      </c>
      <c r="J18" s="51">
        <v>1.9</v>
      </c>
      <c r="K18" s="81"/>
    </row>
    <row r="19" spans="1:11" ht="13.5" customHeight="1">
      <c r="A19" s="162"/>
      <c r="B19" s="128"/>
      <c r="C19" s="49"/>
      <c r="D19" s="51">
        <v>0.9</v>
      </c>
      <c r="E19" s="47" t="s">
        <v>45</v>
      </c>
      <c r="F19" s="17">
        <f t="shared" si="0"/>
        <v>0.9</v>
      </c>
      <c r="G19" s="21"/>
      <c r="H19" s="21"/>
      <c r="I19" s="47" t="s">
        <v>45</v>
      </c>
      <c r="J19" s="51">
        <v>0.9</v>
      </c>
      <c r="K19" s="81"/>
    </row>
    <row r="20" spans="1:11" ht="33.75" customHeight="1">
      <c r="A20" s="162"/>
      <c r="B20" s="27" t="s">
        <v>55</v>
      </c>
      <c r="C20" s="49"/>
      <c r="D20" s="51">
        <v>49.3</v>
      </c>
      <c r="E20" s="52" t="s">
        <v>56</v>
      </c>
      <c r="F20" s="17">
        <f t="shared" si="0"/>
        <v>49.3</v>
      </c>
      <c r="G20" s="21"/>
      <c r="H20" s="21"/>
      <c r="I20" s="52" t="s">
        <v>56</v>
      </c>
      <c r="J20" s="51">
        <v>49.3</v>
      </c>
      <c r="K20" s="81"/>
    </row>
    <row r="21" spans="1:11" ht="21.75" customHeight="1">
      <c r="A21" s="162"/>
      <c r="B21" s="27" t="s">
        <v>57</v>
      </c>
      <c r="C21" s="49"/>
      <c r="D21" s="51">
        <v>4.6</v>
      </c>
      <c r="E21" s="52" t="s">
        <v>56</v>
      </c>
      <c r="F21" s="17">
        <f t="shared" si="0"/>
        <v>4.6</v>
      </c>
      <c r="G21" s="21"/>
      <c r="H21" s="21"/>
      <c r="I21" s="52" t="s">
        <v>56</v>
      </c>
      <c r="J21" s="51">
        <v>4.6</v>
      </c>
      <c r="K21" s="81"/>
    </row>
    <row r="22" spans="1:11" ht="14.25" customHeight="1">
      <c r="A22" s="162"/>
      <c r="B22" s="127" t="s">
        <v>58</v>
      </c>
      <c r="C22" s="49"/>
      <c r="D22" s="51">
        <v>7.5</v>
      </c>
      <c r="E22" s="52" t="s">
        <v>59</v>
      </c>
      <c r="F22" s="17">
        <f t="shared" si="0"/>
        <v>7.5</v>
      </c>
      <c r="G22" s="21"/>
      <c r="H22" s="21"/>
      <c r="I22" s="52" t="s">
        <v>59</v>
      </c>
      <c r="J22" s="51">
        <v>7.5</v>
      </c>
      <c r="K22" s="81"/>
    </row>
    <row r="23" spans="1:11" ht="12.75" customHeight="1">
      <c r="A23" s="162"/>
      <c r="B23" s="127"/>
      <c r="C23" s="49"/>
      <c r="D23" s="50">
        <v>1.8</v>
      </c>
      <c r="E23" s="33" t="s">
        <v>60</v>
      </c>
      <c r="F23" s="17">
        <f t="shared" si="0"/>
        <v>1.8</v>
      </c>
      <c r="G23" s="21"/>
      <c r="H23" s="21"/>
      <c r="I23" s="33" t="s">
        <v>60</v>
      </c>
      <c r="J23" s="50">
        <v>1.8</v>
      </c>
      <c r="K23" s="81"/>
    </row>
    <row r="24" spans="1:11" ht="34.5" customHeight="1">
      <c r="A24" s="162"/>
      <c r="B24" s="27" t="s">
        <v>61</v>
      </c>
      <c r="C24" s="49"/>
      <c r="D24" s="34">
        <v>249.6</v>
      </c>
      <c r="E24" s="52" t="s">
        <v>62</v>
      </c>
      <c r="F24" s="17">
        <f t="shared" si="0"/>
        <v>249.6</v>
      </c>
      <c r="G24" s="21"/>
      <c r="H24" s="21"/>
      <c r="I24" s="52" t="s">
        <v>62</v>
      </c>
      <c r="J24" s="34">
        <v>249.6</v>
      </c>
      <c r="K24" s="81"/>
    </row>
    <row r="25" spans="1:11" ht="13.5" customHeight="1">
      <c r="A25" s="162"/>
      <c r="B25" s="127" t="s">
        <v>21</v>
      </c>
      <c r="C25" s="49"/>
      <c r="D25" s="51">
        <v>17.8</v>
      </c>
      <c r="E25" s="47" t="s">
        <v>22</v>
      </c>
      <c r="F25" s="17">
        <f t="shared" si="0"/>
        <v>17.8</v>
      </c>
      <c r="G25" s="21"/>
      <c r="H25" s="21"/>
      <c r="I25" s="47" t="s">
        <v>22</v>
      </c>
      <c r="J25" s="51">
        <v>17.8</v>
      </c>
      <c r="K25" s="81"/>
    </row>
    <row r="26" spans="1:11" ht="13.5" customHeight="1">
      <c r="A26" s="162"/>
      <c r="B26" s="127"/>
      <c r="C26" s="49"/>
      <c r="D26" s="51">
        <v>44.2</v>
      </c>
      <c r="E26" s="47" t="s">
        <v>23</v>
      </c>
      <c r="F26" s="17">
        <f t="shared" si="0"/>
        <v>44.2</v>
      </c>
      <c r="G26" s="21"/>
      <c r="H26" s="21"/>
      <c r="I26" s="47" t="s">
        <v>23</v>
      </c>
      <c r="J26" s="51">
        <v>44.2</v>
      </c>
      <c r="K26" s="81"/>
    </row>
    <row r="27" spans="1:11" ht="13.5" customHeight="1">
      <c r="A27" s="162"/>
      <c r="B27" s="127"/>
      <c r="C27" s="49"/>
      <c r="D27" s="51">
        <v>4.6</v>
      </c>
      <c r="E27" s="47" t="s">
        <v>24</v>
      </c>
      <c r="F27" s="17">
        <f t="shared" si="0"/>
        <v>4.6</v>
      </c>
      <c r="G27" s="21"/>
      <c r="H27" s="21"/>
      <c r="I27" s="47" t="s">
        <v>24</v>
      </c>
      <c r="J27" s="51">
        <v>4.6</v>
      </c>
      <c r="K27" s="81"/>
    </row>
    <row r="28" spans="1:11" ht="19.5" customHeight="1">
      <c r="A28" s="162"/>
      <c r="B28" s="127"/>
      <c r="C28" s="49"/>
      <c r="D28" s="51">
        <v>5.6</v>
      </c>
      <c r="E28" s="47" t="s">
        <v>25</v>
      </c>
      <c r="F28" s="17">
        <f t="shared" si="0"/>
        <v>5.6</v>
      </c>
      <c r="G28" s="21"/>
      <c r="H28" s="21"/>
      <c r="I28" s="47" t="s">
        <v>25</v>
      </c>
      <c r="J28" s="51">
        <v>5.6</v>
      </c>
      <c r="K28" s="81"/>
    </row>
    <row r="29" spans="1:11" ht="22.5" customHeight="1">
      <c r="A29" s="162"/>
      <c r="B29" s="127"/>
      <c r="C29" s="49"/>
      <c r="D29" s="51">
        <v>5.6</v>
      </c>
      <c r="E29" s="47" t="s">
        <v>26</v>
      </c>
      <c r="F29" s="17">
        <f t="shared" si="0"/>
        <v>5.6</v>
      </c>
      <c r="G29" s="21"/>
      <c r="H29" s="21"/>
      <c r="I29" s="47" t="s">
        <v>26</v>
      </c>
      <c r="J29" s="51">
        <v>5.6</v>
      </c>
      <c r="K29" s="81"/>
    </row>
    <row r="30" spans="1:11" ht="21.75" customHeight="1">
      <c r="A30" s="162"/>
      <c r="B30" s="127"/>
      <c r="C30" s="49"/>
      <c r="D30" s="51">
        <v>19.1</v>
      </c>
      <c r="E30" s="47" t="s">
        <v>27</v>
      </c>
      <c r="F30" s="17">
        <f t="shared" si="0"/>
        <v>19.1</v>
      </c>
      <c r="G30" s="21"/>
      <c r="H30" s="21"/>
      <c r="I30" s="47" t="s">
        <v>27</v>
      </c>
      <c r="J30" s="51">
        <v>19.1</v>
      </c>
      <c r="K30" s="81"/>
    </row>
    <row r="31" spans="1:11" ht="13.5" customHeight="1">
      <c r="A31" s="162"/>
      <c r="B31" s="127"/>
      <c r="C31" s="49"/>
      <c r="D31" s="51">
        <v>13.7</v>
      </c>
      <c r="E31" s="47" t="s">
        <v>28</v>
      </c>
      <c r="F31" s="17">
        <f t="shared" si="0"/>
        <v>13.7</v>
      </c>
      <c r="G31" s="21"/>
      <c r="H31" s="21"/>
      <c r="I31" s="47" t="s">
        <v>28</v>
      </c>
      <c r="J31" s="51">
        <v>13.7</v>
      </c>
      <c r="K31" s="81"/>
    </row>
    <row r="32" spans="1:11" ht="13.5" customHeight="1">
      <c r="A32" s="162"/>
      <c r="B32" s="127"/>
      <c r="C32" s="49"/>
      <c r="D32" s="51">
        <v>7.8</v>
      </c>
      <c r="E32" s="47" t="s">
        <v>29</v>
      </c>
      <c r="F32" s="17">
        <f t="shared" si="0"/>
        <v>7.8</v>
      </c>
      <c r="G32" s="21"/>
      <c r="H32" s="21"/>
      <c r="I32" s="47" t="s">
        <v>29</v>
      </c>
      <c r="J32" s="51">
        <v>7.8</v>
      </c>
      <c r="K32" s="81"/>
    </row>
    <row r="33" spans="1:11" ht="21" customHeight="1">
      <c r="A33" s="162"/>
      <c r="B33" s="127"/>
      <c r="C33" s="49"/>
      <c r="D33" s="51">
        <v>11.7</v>
      </c>
      <c r="E33" s="47" t="s">
        <v>30</v>
      </c>
      <c r="F33" s="17">
        <f t="shared" si="0"/>
        <v>11.7</v>
      </c>
      <c r="G33" s="21"/>
      <c r="H33" s="21"/>
      <c r="I33" s="47" t="s">
        <v>30</v>
      </c>
      <c r="J33" s="51">
        <v>11.7</v>
      </c>
      <c r="K33" s="81"/>
    </row>
    <row r="34" spans="1:11" ht="32.25" customHeight="1">
      <c r="A34" s="162"/>
      <c r="B34" s="127"/>
      <c r="C34" s="49"/>
      <c r="D34" s="51">
        <v>20.2</v>
      </c>
      <c r="E34" s="47" t="s">
        <v>31</v>
      </c>
      <c r="F34" s="17">
        <f t="shared" si="0"/>
        <v>20.2</v>
      </c>
      <c r="G34" s="21"/>
      <c r="H34" s="21"/>
      <c r="I34" s="47" t="s">
        <v>31</v>
      </c>
      <c r="J34" s="51">
        <v>20.2</v>
      </c>
      <c r="K34" s="81"/>
    </row>
    <row r="35" spans="1:11" ht="21" customHeight="1">
      <c r="A35" s="162"/>
      <c r="B35" s="127"/>
      <c r="C35" s="49"/>
      <c r="D35" s="51">
        <v>14.4</v>
      </c>
      <c r="E35" s="47" t="s">
        <v>32</v>
      </c>
      <c r="F35" s="17">
        <f t="shared" si="0"/>
        <v>14.4</v>
      </c>
      <c r="G35" s="21"/>
      <c r="H35" s="21"/>
      <c r="I35" s="47" t="s">
        <v>32</v>
      </c>
      <c r="J35" s="51">
        <v>14.4</v>
      </c>
      <c r="K35" s="81"/>
    </row>
    <row r="36" spans="1:11" ht="13.5" customHeight="1">
      <c r="A36" s="162"/>
      <c r="B36" s="127"/>
      <c r="C36" s="49"/>
      <c r="D36" s="51">
        <v>3.9</v>
      </c>
      <c r="E36" s="47" t="s">
        <v>33</v>
      </c>
      <c r="F36" s="17">
        <f t="shared" si="0"/>
        <v>3.9</v>
      </c>
      <c r="G36" s="21"/>
      <c r="H36" s="21"/>
      <c r="I36" s="47" t="s">
        <v>33</v>
      </c>
      <c r="J36" s="51">
        <v>3.9</v>
      </c>
      <c r="K36" s="81"/>
    </row>
    <row r="37" spans="1:11" ht="13.5" customHeight="1">
      <c r="A37" s="162"/>
      <c r="B37" s="127"/>
      <c r="C37" s="49"/>
      <c r="D37" s="51">
        <v>9.5</v>
      </c>
      <c r="E37" s="47" t="s">
        <v>34</v>
      </c>
      <c r="F37" s="17">
        <f t="shared" si="0"/>
        <v>9.5</v>
      </c>
      <c r="G37" s="21"/>
      <c r="H37" s="21"/>
      <c r="I37" s="47" t="s">
        <v>34</v>
      </c>
      <c r="J37" s="51">
        <v>9.5</v>
      </c>
      <c r="K37" s="81"/>
    </row>
    <row r="38" spans="1:11" ht="44.25" customHeight="1">
      <c r="A38" s="162"/>
      <c r="B38" s="127"/>
      <c r="C38" s="49"/>
      <c r="D38" s="51">
        <v>13.1</v>
      </c>
      <c r="E38" s="47" t="s">
        <v>35</v>
      </c>
      <c r="F38" s="17">
        <f t="shared" si="0"/>
        <v>13.1</v>
      </c>
      <c r="G38" s="21"/>
      <c r="H38" s="21"/>
      <c r="I38" s="47" t="s">
        <v>35</v>
      </c>
      <c r="J38" s="51">
        <v>13.1</v>
      </c>
      <c r="K38" s="81"/>
    </row>
    <row r="39" spans="1:11" ht="13.5" customHeight="1">
      <c r="A39" s="162"/>
      <c r="B39" s="127"/>
      <c r="C39" s="49"/>
      <c r="D39" s="51">
        <v>6.3</v>
      </c>
      <c r="E39" s="47" t="s">
        <v>37</v>
      </c>
      <c r="F39" s="17">
        <f t="shared" si="0"/>
        <v>6.3</v>
      </c>
      <c r="G39" s="21"/>
      <c r="H39" s="21"/>
      <c r="I39" s="47" t="s">
        <v>37</v>
      </c>
      <c r="J39" s="51">
        <v>6.3</v>
      </c>
      <c r="K39" s="81"/>
    </row>
    <row r="40" spans="1:11" ht="21" customHeight="1">
      <c r="A40" s="162"/>
      <c r="B40" s="127"/>
      <c r="C40" s="49"/>
      <c r="D40" s="51">
        <v>10</v>
      </c>
      <c r="E40" s="47" t="s">
        <v>38</v>
      </c>
      <c r="F40" s="17">
        <f t="shared" si="0"/>
        <v>10</v>
      </c>
      <c r="G40" s="21"/>
      <c r="H40" s="21"/>
      <c r="I40" s="47" t="s">
        <v>38</v>
      </c>
      <c r="J40" s="51">
        <v>10</v>
      </c>
      <c r="K40" s="81"/>
    </row>
    <row r="41" spans="1:11" ht="21" customHeight="1">
      <c r="A41" s="162"/>
      <c r="B41" s="127"/>
      <c r="C41" s="49"/>
      <c r="D41" s="51">
        <v>3.3</v>
      </c>
      <c r="E41" s="31" t="s">
        <v>39</v>
      </c>
      <c r="F41" s="17">
        <f t="shared" si="0"/>
        <v>3.3</v>
      </c>
      <c r="G41" s="21"/>
      <c r="H41" s="21"/>
      <c r="I41" s="31" t="s">
        <v>39</v>
      </c>
      <c r="J41" s="51">
        <v>3.3</v>
      </c>
      <c r="K41" s="81"/>
    </row>
    <row r="42" spans="1:11" ht="22.5" customHeight="1">
      <c r="A42" s="162"/>
      <c r="B42" s="127"/>
      <c r="C42" s="49"/>
      <c r="D42" s="51">
        <v>1.3</v>
      </c>
      <c r="E42" s="31" t="s">
        <v>40</v>
      </c>
      <c r="F42" s="17">
        <f t="shared" si="0"/>
        <v>1.3</v>
      </c>
      <c r="G42" s="21"/>
      <c r="H42" s="21"/>
      <c r="I42" s="31" t="s">
        <v>40</v>
      </c>
      <c r="J42" s="51">
        <v>1.3</v>
      </c>
      <c r="K42" s="81"/>
    </row>
    <row r="43" spans="1:11" ht="34.5" customHeight="1">
      <c r="A43" s="162"/>
      <c r="B43" s="127"/>
      <c r="C43" s="49"/>
      <c r="D43" s="51">
        <v>6.5</v>
      </c>
      <c r="E43" s="47" t="s">
        <v>41</v>
      </c>
      <c r="F43" s="17">
        <f t="shared" si="0"/>
        <v>6.5</v>
      </c>
      <c r="G43" s="21"/>
      <c r="H43" s="21"/>
      <c r="I43" s="47" t="s">
        <v>41</v>
      </c>
      <c r="J43" s="51">
        <v>6.5</v>
      </c>
      <c r="K43" s="81"/>
    </row>
    <row r="44" spans="1:11" ht="19.5" customHeight="1">
      <c r="A44" s="162"/>
      <c r="B44" s="127"/>
      <c r="C44" s="49"/>
      <c r="D44" s="51">
        <v>1.1</v>
      </c>
      <c r="E44" s="47" t="s">
        <v>42</v>
      </c>
      <c r="F44" s="17">
        <f t="shared" si="0"/>
        <v>1.1</v>
      </c>
      <c r="G44" s="21"/>
      <c r="H44" s="21"/>
      <c r="I44" s="47" t="s">
        <v>42</v>
      </c>
      <c r="J44" s="51">
        <v>1.1</v>
      </c>
      <c r="K44" s="81"/>
    </row>
    <row r="45" spans="1:11" ht="13.5" customHeight="1">
      <c r="A45" s="162"/>
      <c r="B45" s="127"/>
      <c r="C45" s="49"/>
      <c r="D45" s="51">
        <v>4.9</v>
      </c>
      <c r="E45" s="32" t="s">
        <v>43</v>
      </c>
      <c r="F45" s="17">
        <f t="shared" si="0"/>
        <v>4.9</v>
      </c>
      <c r="G45" s="21"/>
      <c r="H45" s="21"/>
      <c r="I45" s="32" t="s">
        <v>43</v>
      </c>
      <c r="J45" s="51">
        <v>4.9</v>
      </c>
      <c r="K45" s="81"/>
    </row>
    <row r="46" spans="1:11" ht="26.25" customHeight="1">
      <c r="A46" s="162"/>
      <c r="B46" s="127"/>
      <c r="C46" s="49"/>
      <c r="D46" s="51">
        <v>110.2</v>
      </c>
      <c r="E46" s="47" t="s">
        <v>44</v>
      </c>
      <c r="F46" s="17">
        <f t="shared" si="0"/>
        <v>110.2</v>
      </c>
      <c r="G46" s="21"/>
      <c r="H46" s="21"/>
      <c r="I46" s="47" t="s">
        <v>44</v>
      </c>
      <c r="J46" s="51">
        <v>110.2</v>
      </c>
      <c r="K46" s="81"/>
    </row>
    <row r="47" spans="1:11" ht="13.5" customHeight="1">
      <c r="A47" s="162"/>
      <c r="B47" s="127"/>
      <c r="C47" s="49"/>
      <c r="D47" s="51">
        <v>32.2</v>
      </c>
      <c r="E47" s="47" t="s">
        <v>36</v>
      </c>
      <c r="F47" s="17">
        <f t="shared" si="0"/>
        <v>32.2</v>
      </c>
      <c r="G47" s="21"/>
      <c r="H47" s="21"/>
      <c r="I47" s="47" t="s">
        <v>36</v>
      </c>
      <c r="J47" s="51">
        <v>32.2</v>
      </c>
      <c r="K47" s="81"/>
    </row>
    <row r="48" spans="1:11" ht="13.5" customHeight="1">
      <c r="A48" s="162"/>
      <c r="B48" s="127"/>
      <c r="C48" s="49"/>
      <c r="D48" s="51">
        <v>22.3</v>
      </c>
      <c r="E48" s="47" t="s">
        <v>45</v>
      </c>
      <c r="F48" s="17">
        <f t="shared" si="0"/>
        <v>22.3</v>
      </c>
      <c r="G48" s="21"/>
      <c r="H48" s="21"/>
      <c r="I48" s="47" t="s">
        <v>45</v>
      </c>
      <c r="J48" s="51">
        <v>22.3</v>
      </c>
      <c r="K48" s="81"/>
    </row>
    <row r="49" spans="1:11" ht="13.5" customHeight="1">
      <c r="A49" s="162"/>
      <c r="B49" s="127"/>
      <c r="C49" s="49"/>
      <c r="D49" s="51">
        <v>161.8</v>
      </c>
      <c r="E49" s="47" t="s">
        <v>46</v>
      </c>
      <c r="F49" s="17">
        <f t="shared" si="0"/>
        <v>161.8</v>
      </c>
      <c r="G49" s="21"/>
      <c r="H49" s="21"/>
      <c r="I49" s="47" t="s">
        <v>46</v>
      </c>
      <c r="J49" s="51">
        <v>161.8</v>
      </c>
      <c r="K49" s="81"/>
    </row>
    <row r="50" spans="1:11" ht="13.5" customHeight="1">
      <c r="A50" s="162"/>
      <c r="B50" s="127"/>
      <c r="C50" s="49"/>
      <c r="D50" s="51">
        <v>99.6</v>
      </c>
      <c r="E50" s="47" t="s">
        <v>47</v>
      </c>
      <c r="F50" s="17">
        <f t="shared" si="0"/>
        <v>99.6</v>
      </c>
      <c r="G50" s="21"/>
      <c r="H50" s="21"/>
      <c r="I50" s="47" t="s">
        <v>47</v>
      </c>
      <c r="J50" s="51">
        <v>99.6</v>
      </c>
      <c r="K50" s="81"/>
    </row>
    <row r="51" spans="1:11" ht="13.5" customHeight="1">
      <c r="A51" s="162"/>
      <c r="B51" s="127"/>
      <c r="C51" s="49"/>
      <c r="D51" s="51">
        <v>35.5</v>
      </c>
      <c r="E51" s="47" t="s">
        <v>48</v>
      </c>
      <c r="F51" s="17">
        <f t="shared" si="0"/>
        <v>35.5</v>
      </c>
      <c r="G51" s="21"/>
      <c r="H51" s="21"/>
      <c r="I51" s="47" t="s">
        <v>48</v>
      </c>
      <c r="J51" s="51">
        <v>35.5</v>
      </c>
      <c r="K51" s="81"/>
    </row>
    <row r="52" spans="1:11" ht="23.25" customHeight="1">
      <c r="A52" s="162"/>
      <c r="B52" s="127"/>
      <c r="C52" s="49"/>
      <c r="D52" s="51">
        <v>12.4</v>
      </c>
      <c r="E52" s="47" t="s">
        <v>49</v>
      </c>
      <c r="F52" s="17">
        <f t="shared" si="0"/>
        <v>12.4</v>
      </c>
      <c r="G52" s="21"/>
      <c r="H52" s="21"/>
      <c r="I52" s="47" t="s">
        <v>49</v>
      </c>
      <c r="J52" s="51">
        <v>12.4</v>
      </c>
      <c r="K52" s="81"/>
    </row>
    <row r="53" spans="1:11" ht="19.5" customHeight="1">
      <c r="A53" s="162"/>
      <c r="B53" s="127"/>
      <c r="C53" s="49"/>
      <c r="D53" s="51">
        <v>53.7</v>
      </c>
      <c r="E53" s="47" t="s">
        <v>50</v>
      </c>
      <c r="F53" s="17">
        <f t="shared" si="0"/>
        <v>53.7</v>
      </c>
      <c r="G53" s="21"/>
      <c r="H53" s="21"/>
      <c r="I53" s="47" t="s">
        <v>50</v>
      </c>
      <c r="J53" s="51">
        <v>53.7</v>
      </c>
      <c r="K53" s="81"/>
    </row>
    <row r="54" spans="1:11" ht="24" customHeight="1">
      <c r="A54" s="162"/>
      <c r="B54" s="127"/>
      <c r="C54" s="49"/>
      <c r="D54" s="51">
        <v>21.7</v>
      </c>
      <c r="E54" s="47" t="s">
        <v>51</v>
      </c>
      <c r="F54" s="17">
        <f t="shared" si="0"/>
        <v>21.7</v>
      </c>
      <c r="G54" s="21"/>
      <c r="H54" s="21"/>
      <c r="I54" s="47" t="s">
        <v>51</v>
      </c>
      <c r="J54" s="51">
        <v>21.7</v>
      </c>
      <c r="K54" s="81"/>
    </row>
    <row r="55" spans="1:11" ht="13.5" customHeight="1">
      <c r="A55" s="162"/>
      <c r="B55" s="127"/>
      <c r="C55" s="49"/>
      <c r="D55" s="51">
        <v>19.2</v>
      </c>
      <c r="E55" s="47" t="s">
        <v>52</v>
      </c>
      <c r="F55" s="17">
        <f t="shared" si="0"/>
        <v>19.2</v>
      </c>
      <c r="G55" s="21"/>
      <c r="H55" s="21"/>
      <c r="I55" s="47" t="s">
        <v>52</v>
      </c>
      <c r="J55" s="51">
        <v>19.2</v>
      </c>
      <c r="K55" s="81"/>
    </row>
    <row r="56" spans="1:11" ht="21.75" customHeight="1">
      <c r="A56" s="162"/>
      <c r="B56" s="127"/>
      <c r="C56" s="49"/>
      <c r="D56" s="51">
        <v>32.6</v>
      </c>
      <c r="E56" s="47" t="s">
        <v>53</v>
      </c>
      <c r="F56" s="17">
        <f t="shared" si="0"/>
        <v>32.6</v>
      </c>
      <c r="G56" s="21"/>
      <c r="H56" s="21"/>
      <c r="I56" s="47" t="s">
        <v>53</v>
      </c>
      <c r="J56" s="51">
        <v>32.6</v>
      </c>
      <c r="K56" s="81"/>
    </row>
    <row r="57" spans="1:11" ht="14.25" customHeight="1" thickBot="1">
      <c r="A57" s="163"/>
      <c r="B57" s="83" t="s">
        <v>21</v>
      </c>
      <c r="C57" s="84">
        <v>20.1</v>
      </c>
      <c r="D57" s="85"/>
      <c r="E57" s="85"/>
      <c r="F57" s="86">
        <f>C57+D57</f>
        <v>20.1</v>
      </c>
      <c r="G57" s="98">
        <v>2220</v>
      </c>
      <c r="H57" s="99">
        <v>20.1</v>
      </c>
      <c r="I57" s="87"/>
      <c r="J57" s="87"/>
      <c r="K57" s="88">
        <f>F57-H57</f>
        <v>0</v>
      </c>
    </row>
    <row r="58" spans="1:11" ht="13.5" customHeight="1">
      <c r="A58" s="171" t="s">
        <v>15</v>
      </c>
      <c r="B58" s="164" t="s">
        <v>54</v>
      </c>
      <c r="C58" s="168">
        <f>360.4+124.9</f>
        <v>485.29999999999995</v>
      </c>
      <c r="D58" s="166"/>
      <c r="E58" s="166"/>
      <c r="F58" s="167">
        <f>C58+D58</f>
        <v>485.29999999999995</v>
      </c>
      <c r="G58" s="96">
        <v>2210</v>
      </c>
      <c r="H58" s="97">
        <v>159.2</v>
      </c>
      <c r="I58" s="80"/>
      <c r="J58" s="80"/>
      <c r="K58" s="158">
        <f>F58-H58-H59-H60-H61-H62-H63-H64</f>
        <v>38.799999999999976</v>
      </c>
    </row>
    <row r="59" spans="1:11" ht="13.5" customHeight="1">
      <c r="A59" s="172"/>
      <c r="B59" s="141"/>
      <c r="C59" s="142"/>
      <c r="D59" s="144"/>
      <c r="E59" s="144"/>
      <c r="F59" s="139"/>
      <c r="G59" s="64">
        <v>2220</v>
      </c>
      <c r="H59" s="54">
        <v>118.1</v>
      </c>
      <c r="I59" s="21"/>
      <c r="J59" s="21"/>
      <c r="K59" s="159"/>
    </row>
    <row r="60" spans="1:11" ht="13.5" customHeight="1">
      <c r="A60" s="172"/>
      <c r="B60" s="128"/>
      <c r="C60" s="143"/>
      <c r="D60" s="145"/>
      <c r="E60" s="146"/>
      <c r="F60" s="140"/>
      <c r="G60" s="64">
        <v>2240</v>
      </c>
      <c r="H60" s="54">
        <v>109.1</v>
      </c>
      <c r="I60" s="21"/>
      <c r="J60" s="21"/>
      <c r="K60" s="160"/>
    </row>
    <row r="61" spans="1:11" ht="14.25" customHeight="1">
      <c r="A61" s="172"/>
      <c r="B61" s="128"/>
      <c r="C61" s="143"/>
      <c r="D61" s="145"/>
      <c r="E61" s="146"/>
      <c r="F61" s="140"/>
      <c r="G61" s="64">
        <v>2250</v>
      </c>
      <c r="H61" s="54">
        <v>1.2</v>
      </c>
      <c r="I61" s="21"/>
      <c r="J61" s="21"/>
      <c r="K61" s="160"/>
    </row>
    <row r="62" spans="1:11" ht="13.5" customHeight="1" hidden="1">
      <c r="A62" s="172"/>
      <c r="B62" s="128"/>
      <c r="C62" s="143"/>
      <c r="D62" s="145"/>
      <c r="E62" s="146"/>
      <c r="F62" s="140"/>
      <c r="G62" s="64">
        <v>2282</v>
      </c>
      <c r="H62" s="54"/>
      <c r="I62" s="21"/>
      <c r="J62" s="21"/>
      <c r="K62" s="160"/>
    </row>
    <row r="63" spans="1:11" ht="27" customHeight="1" hidden="1">
      <c r="A63" s="172"/>
      <c r="B63" s="128"/>
      <c r="C63" s="143"/>
      <c r="D63" s="145"/>
      <c r="E63" s="146"/>
      <c r="F63" s="140"/>
      <c r="G63" s="64">
        <v>2710</v>
      </c>
      <c r="H63" s="54"/>
      <c r="I63" s="21"/>
      <c r="J63" s="21"/>
      <c r="K63" s="160"/>
    </row>
    <row r="64" spans="1:11" ht="15">
      <c r="A64" s="172"/>
      <c r="B64" s="128"/>
      <c r="C64" s="143"/>
      <c r="D64" s="145"/>
      <c r="E64" s="146"/>
      <c r="F64" s="140"/>
      <c r="G64" s="64">
        <v>3110</v>
      </c>
      <c r="H64" s="54">
        <v>58.9</v>
      </c>
      <c r="I64" s="21"/>
      <c r="J64" s="21"/>
      <c r="K64" s="160"/>
    </row>
    <row r="65" spans="1:11" ht="15">
      <c r="A65" s="172"/>
      <c r="B65" s="128" t="s">
        <v>54</v>
      </c>
      <c r="C65" s="49"/>
      <c r="D65" s="51">
        <v>10.7</v>
      </c>
      <c r="E65" s="52" t="s">
        <v>34</v>
      </c>
      <c r="F65" s="17">
        <f aca="true" t="shared" si="1" ref="F65:F104">C65+D65</f>
        <v>10.7</v>
      </c>
      <c r="G65" s="21"/>
      <c r="H65" s="21"/>
      <c r="I65" s="52" t="s">
        <v>34</v>
      </c>
      <c r="J65" s="51">
        <v>10.7</v>
      </c>
      <c r="K65" s="81"/>
    </row>
    <row r="66" spans="1:11" ht="15">
      <c r="A66" s="172"/>
      <c r="B66" s="128"/>
      <c r="C66" s="49"/>
      <c r="D66" s="51">
        <v>0.6</v>
      </c>
      <c r="E66" s="52" t="s">
        <v>23</v>
      </c>
      <c r="F66" s="17">
        <f t="shared" si="1"/>
        <v>0.6</v>
      </c>
      <c r="G66" s="21"/>
      <c r="H66" s="21"/>
      <c r="I66" s="52" t="s">
        <v>23</v>
      </c>
      <c r="J66" s="51">
        <v>0.6</v>
      </c>
      <c r="K66" s="81"/>
    </row>
    <row r="67" spans="1:11" ht="15">
      <c r="A67" s="172"/>
      <c r="B67" s="128"/>
      <c r="C67" s="49"/>
      <c r="D67" s="51">
        <v>9.9</v>
      </c>
      <c r="E67" s="27" t="s">
        <v>36</v>
      </c>
      <c r="F67" s="17">
        <f t="shared" si="1"/>
        <v>9.9</v>
      </c>
      <c r="G67" s="21"/>
      <c r="H67" s="21"/>
      <c r="I67" s="27" t="s">
        <v>36</v>
      </c>
      <c r="J67" s="51">
        <v>9.9</v>
      </c>
      <c r="K67" s="81"/>
    </row>
    <row r="68" spans="1:11" ht="15">
      <c r="A68" s="172"/>
      <c r="B68" s="47" t="s">
        <v>68</v>
      </c>
      <c r="C68" s="49"/>
      <c r="D68" s="51">
        <v>0.1</v>
      </c>
      <c r="E68" s="52" t="s">
        <v>56</v>
      </c>
      <c r="F68" s="17">
        <f t="shared" si="1"/>
        <v>0.1</v>
      </c>
      <c r="G68" s="21"/>
      <c r="H68" s="21"/>
      <c r="I68" s="52" t="s">
        <v>56</v>
      </c>
      <c r="J68" s="51">
        <v>0.1</v>
      </c>
      <c r="K68" s="81"/>
    </row>
    <row r="69" spans="1:11" ht="22.5">
      <c r="A69" s="172"/>
      <c r="B69" s="47" t="s">
        <v>67</v>
      </c>
      <c r="C69" s="49"/>
      <c r="D69" s="51">
        <v>6.8</v>
      </c>
      <c r="E69" s="27" t="s">
        <v>34</v>
      </c>
      <c r="F69" s="17">
        <f t="shared" si="1"/>
        <v>6.8</v>
      </c>
      <c r="G69" s="21"/>
      <c r="H69" s="21"/>
      <c r="I69" s="27" t="s">
        <v>34</v>
      </c>
      <c r="J69" s="51">
        <v>6.8</v>
      </c>
      <c r="K69" s="81"/>
    </row>
    <row r="70" spans="1:11" ht="22.5">
      <c r="A70" s="172"/>
      <c r="B70" s="47" t="s">
        <v>66</v>
      </c>
      <c r="C70" s="49"/>
      <c r="D70" s="51">
        <v>5</v>
      </c>
      <c r="E70" s="52" t="s">
        <v>56</v>
      </c>
      <c r="F70" s="17">
        <f t="shared" si="1"/>
        <v>5</v>
      </c>
      <c r="G70" s="21"/>
      <c r="H70" s="21"/>
      <c r="I70" s="52" t="s">
        <v>56</v>
      </c>
      <c r="J70" s="51">
        <v>5</v>
      </c>
      <c r="K70" s="81"/>
    </row>
    <row r="71" spans="1:11" ht="45">
      <c r="A71" s="172"/>
      <c r="B71" s="47" t="s">
        <v>65</v>
      </c>
      <c r="C71" s="49"/>
      <c r="D71" s="51">
        <v>3.4</v>
      </c>
      <c r="E71" s="52" t="s">
        <v>56</v>
      </c>
      <c r="F71" s="17">
        <f t="shared" si="1"/>
        <v>3.4</v>
      </c>
      <c r="G71" s="21"/>
      <c r="H71" s="21"/>
      <c r="I71" s="52" t="s">
        <v>56</v>
      </c>
      <c r="J71" s="51">
        <v>3.4</v>
      </c>
      <c r="K71" s="81"/>
    </row>
    <row r="72" spans="1:11" ht="35.25" customHeight="1">
      <c r="A72" s="172"/>
      <c r="B72" s="27" t="s">
        <v>55</v>
      </c>
      <c r="C72" s="49"/>
      <c r="D72" s="51">
        <v>87.9</v>
      </c>
      <c r="E72" s="52" t="s">
        <v>56</v>
      </c>
      <c r="F72" s="17">
        <f t="shared" si="1"/>
        <v>87.9</v>
      </c>
      <c r="G72" s="21"/>
      <c r="H72" s="21"/>
      <c r="I72" s="52" t="s">
        <v>56</v>
      </c>
      <c r="J72" s="51">
        <v>87.9</v>
      </c>
      <c r="K72" s="81"/>
    </row>
    <row r="73" spans="1:11" ht="31.5" customHeight="1">
      <c r="A73" s="172"/>
      <c r="B73" s="27" t="s">
        <v>64</v>
      </c>
      <c r="C73" s="49"/>
      <c r="D73" s="51">
        <v>84</v>
      </c>
      <c r="E73" s="52" t="s">
        <v>56</v>
      </c>
      <c r="F73" s="17">
        <f t="shared" si="1"/>
        <v>84</v>
      </c>
      <c r="G73" s="21"/>
      <c r="H73" s="21"/>
      <c r="I73" s="52" t="s">
        <v>56</v>
      </c>
      <c r="J73" s="51">
        <v>84</v>
      </c>
      <c r="K73" s="81"/>
    </row>
    <row r="74" spans="1:11" ht="21.75" customHeight="1">
      <c r="A74" s="172"/>
      <c r="B74" s="53" t="s">
        <v>58</v>
      </c>
      <c r="C74" s="49"/>
      <c r="D74" s="51">
        <v>5</v>
      </c>
      <c r="E74" s="52" t="s">
        <v>59</v>
      </c>
      <c r="F74" s="17">
        <f t="shared" si="1"/>
        <v>5</v>
      </c>
      <c r="G74" s="21"/>
      <c r="H74" s="21"/>
      <c r="I74" s="52" t="s">
        <v>59</v>
      </c>
      <c r="J74" s="51">
        <v>5</v>
      </c>
      <c r="K74" s="81"/>
    </row>
    <row r="75" spans="1:11" ht="36.75" customHeight="1">
      <c r="A75" s="172"/>
      <c r="B75" s="27" t="s">
        <v>61</v>
      </c>
      <c r="C75" s="49"/>
      <c r="D75" s="34">
        <v>289.6</v>
      </c>
      <c r="E75" s="52" t="s">
        <v>62</v>
      </c>
      <c r="F75" s="17">
        <f t="shared" si="1"/>
        <v>289.6</v>
      </c>
      <c r="G75" s="21"/>
      <c r="H75" s="21"/>
      <c r="I75" s="52" t="s">
        <v>62</v>
      </c>
      <c r="J75" s="34">
        <v>289.6</v>
      </c>
      <c r="K75" s="81"/>
    </row>
    <row r="76" spans="1:11" ht="15.75" customHeight="1">
      <c r="A76" s="172"/>
      <c r="B76" s="127" t="s">
        <v>21</v>
      </c>
      <c r="C76" s="49"/>
      <c r="D76" s="51">
        <v>12.2</v>
      </c>
      <c r="E76" s="47" t="s">
        <v>22</v>
      </c>
      <c r="F76" s="17">
        <f t="shared" si="1"/>
        <v>12.2</v>
      </c>
      <c r="G76" s="21"/>
      <c r="H76" s="21"/>
      <c r="I76" s="47" t="s">
        <v>22</v>
      </c>
      <c r="J76" s="51">
        <v>12.2</v>
      </c>
      <c r="K76" s="81"/>
    </row>
    <row r="77" spans="1:11" ht="15.75" customHeight="1">
      <c r="A77" s="172"/>
      <c r="B77" s="127"/>
      <c r="C77" s="49"/>
      <c r="D77" s="51">
        <v>108.6</v>
      </c>
      <c r="E77" s="47" t="s">
        <v>23</v>
      </c>
      <c r="F77" s="17">
        <f t="shared" si="1"/>
        <v>108.6</v>
      </c>
      <c r="G77" s="21"/>
      <c r="H77" s="21"/>
      <c r="I77" s="47" t="s">
        <v>23</v>
      </c>
      <c r="J77" s="51">
        <v>108.6</v>
      </c>
      <c r="K77" s="81"/>
    </row>
    <row r="78" spans="1:11" ht="15.75" customHeight="1">
      <c r="A78" s="172"/>
      <c r="B78" s="127"/>
      <c r="C78" s="49"/>
      <c r="D78" s="51">
        <v>10.3</v>
      </c>
      <c r="E78" s="47" t="s">
        <v>24</v>
      </c>
      <c r="F78" s="17">
        <f t="shared" si="1"/>
        <v>10.3</v>
      </c>
      <c r="G78" s="21"/>
      <c r="H78" s="21"/>
      <c r="I78" s="47" t="s">
        <v>24</v>
      </c>
      <c r="J78" s="51">
        <v>10.3</v>
      </c>
      <c r="K78" s="81"/>
    </row>
    <row r="79" spans="1:11" ht="26.25" customHeight="1">
      <c r="A79" s="172"/>
      <c r="B79" s="127"/>
      <c r="C79" s="49"/>
      <c r="D79" s="51">
        <v>3</v>
      </c>
      <c r="E79" s="47" t="s">
        <v>25</v>
      </c>
      <c r="F79" s="17">
        <f t="shared" si="1"/>
        <v>3</v>
      </c>
      <c r="G79" s="21"/>
      <c r="H79" s="21"/>
      <c r="I79" s="47" t="s">
        <v>25</v>
      </c>
      <c r="J79" s="51">
        <v>3</v>
      </c>
      <c r="K79" s="81"/>
    </row>
    <row r="80" spans="1:11" ht="15.75" customHeight="1">
      <c r="A80" s="172"/>
      <c r="B80" s="127"/>
      <c r="C80" s="49"/>
      <c r="D80" s="51">
        <v>9.5</v>
      </c>
      <c r="E80" s="47" t="s">
        <v>27</v>
      </c>
      <c r="F80" s="17">
        <f t="shared" si="1"/>
        <v>9.5</v>
      </c>
      <c r="G80" s="21"/>
      <c r="H80" s="21"/>
      <c r="I80" s="47" t="s">
        <v>27</v>
      </c>
      <c r="J80" s="51">
        <v>9.5</v>
      </c>
      <c r="K80" s="81"/>
    </row>
    <row r="81" spans="1:11" ht="15.75" customHeight="1">
      <c r="A81" s="172"/>
      <c r="B81" s="127"/>
      <c r="C81" s="49"/>
      <c r="D81" s="51">
        <v>10.7</v>
      </c>
      <c r="E81" s="47" t="s">
        <v>28</v>
      </c>
      <c r="F81" s="17">
        <f t="shared" si="1"/>
        <v>10.7</v>
      </c>
      <c r="G81" s="21"/>
      <c r="H81" s="21"/>
      <c r="I81" s="47" t="s">
        <v>28</v>
      </c>
      <c r="J81" s="51">
        <v>10.7</v>
      </c>
      <c r="K81" s="81"/>
    </row>
    <row r="82" spans="1:11" ht="15.75" customHeight="1">
      <c r="A82" s="172"/>
      <c r="B82" s="127"/>
      <c r="C82" s="49"/>
      <c r="D82" s="51">
        <v>42.3</v>
      </c>
      <c r="E82" s="47" t="s">
        <v>36</v>
      </c>
      <c r="F82" s="17">
        <f t="shared" si="1"/>
        <v>42.3</v>
      </c>
      <c r="G82" s="21"/>
      <c r="H82" s="21"/>
      <c r="I82" s="47" t="s">
        <v>36</v>
      </c>
      <c r="J82" s="51">
        <v>42.3</v>
      </c>
      <c r="K82" s="81"/>
    </row>
    <row r="83" spans="1:11" ht="21" customHeight="1">
      <c r="A83" s="172"/>
      <c r="B83" s="127"/>
      <c r="C83" s="49"/>
      <c r="D83" s="51">
        <v>5.2</v>
      </c>
      <c r="E83" s="47" t="s">
        <v>30</v>
      </c>
      <c r="F83" s="17">
        <f t="shared" si="1"/>
        <v>5.2</v>
      </c>
      <c r="G83" s="21"/>
      <c r="H83" s="21"/>
      <c r="I83" s="47" t="s">
        <v>30</v>
      </c>
      <c r="J83" s="51">
        <v>5.2</v>
      </c>
      <c r="K83" s="81"/>
    </row>
    <row r="84" spans="1:11" ht="33.75">
      <c r="A84" s="172"/>
      <c r="B84" s="127"/>
      <c r="C84" s="49"/>
      <c r="D84" s="51">
        <v>11.7</v>
      </c>
      <c r="E84" s="47" t="s">
        <v>31</v>
      </c>
      <c r="F84" s="17">
        <f t="shared" si="1"/>
        <v>11.7</v>
      </c>
      <c r="G84" s="21"/>
      <c r="H84" s="21"/>
      <c r="I84" s="47" t="s">
        <v>31</v>
      </c>
      <c r="J84" s="51">
        <v>11.7</v>
      </c>
      <c r="K84" s="81"/>
    </row>
    <row r="85" spans="1:11" ht="24" customHeight="1">
      <c r="A85" s="172"/>
      <c r="B85" s="127"/>
      <c r="C85" s="49"/>
      <c r="D85" s="51">
        <v>15.3</v>
      </c>
      <c r="E85" s="47" t="s">
        <v>32</v>
      </c>
      <c r="F85" s="17">
        <f t="shared" si="1"/>
        <v>15.3</v>
      </c>
      <c r="G85" s="21"/>
      <c r="H85" s="21"/>
      <c r="I85" s="47" t="s">
        <v>32</v>
      </c>
      <c r="J85" s="51">
        <v>15.3</v>
      </c>
      <c r="K85" s="81"/>
    </row>
    <row r="86" spans="1:11" ht="15.75" customHeight="1">
      <c r="A86" s="172"/>
      <c r="B86" s="127"/>
      <c r="C86" s="49"/>
      <c r="D86" s="51">
        <v>5</v>
      </c>
      <c r="E86" s="47" t="s">
        <v>33</v>
      </c>
      <c r="F86" s="17">
        <f t="shared" si="1"/>
        <v>5</v>
      </c>
      <c r="G86" s="21"/>
      <c r="H86" s="21"/>
      <c r="I86" s="47" t="s">
        <v>33</v>
      </c>
      <c r="J86" s="51">
        <v>5</v>
      </c>
      <c r="K86" s="81"/>
    </row>
    <row r="87" spans="1:11" ht="15.75" customHeight="1">
      <c r="A87" s="172"/>
      <c r="B87" s="127"/>
      <c r="C87" s="49"/>
      <c r="D87" s="51">
        <f>2.6+19</f>
        <v>21.6</v>
      </c>
      <c r="E87" s="47" t="s">
        <v>34</v>
      </c>
      <c r="F87" s="17">
        <f t="shared" si="1"/>
        <v>21.6</v>
      </c>
      <c r="G87" s="21"/>
      <c r="H87" s="21"/>
      <c r="I87" s="47" t="s">
        <v>34</v>
      </c>
      <c r="J87" s="51">
        <f>2.6+19</f>
        <v>21.6</v>
      </c>
      <c r="K87" s="81"/>
    </row>
    <row r="88" spans="1:11" ht="27" customHeight="1">
      <c r="A88" s="172"/>
      <c r="B88" s="127"/>
      <c r="C88" s="49"/>
      <c r="D88" s="51">
        <v>7.8</v>
      </c>
      <c r="E88" s="47" t="s">
        <v>37</v>
      </c>
      <c r="F88" s="17">
        <f t="shared" si="1"/>
        <v>7.8</v>
      </c>
      <c r="G88" s="21"/>
      <c r="H88" s="21"/>
      <c r="I88" s="47" t="s">
        <v>37</v>
      </c>
      <c r="J88" s="51">
        <v>7.8</v>
      </c>
      <c r="K88" s="81"/>
    </row>
    <row r="89" spans="1:11" ht="21" customHeight="1">
      <c r="A89" s="172"/>
      <c r="B89" s="127"/>
      <c r="C89" s="49"/>
      <c r="D89" s="51">
        <v>3.2</v>
      </c>
      <c r="E89" s="47" t="s">
        <v>38</v>
      </c>
      <c r="F89" s="17">
        <f t="shared" si="1"/>
        <v>3.2</v>
      </c>
      <c r="G89" s="21"/>
      <c r="H89" s="21"/>
      <c r="I89" s="47" t="s">
        <v>38</v>
      </c>
      <c r="J89" s="51">
        <v>3.2</v>
      </c>
      <c r="K89" s="81"/>
    </row>
    <row r="90" spans="1:11" ht="57" customHeight="1">
      <c r="A90" s="172"/>
      <c r="B90" s="127"/>
      <c r="C90" s="49"/>
      <c r="D90" s="51">
        <v>4.5</v>
      </c>
      <c r="E90" s="31" t="s">
        <v>39</v>
      </c>
      <c r="F90" s="17">
        <f t="shared" si="1"/>
        <v>4.5</v>
      </c>
      <c r="G90" s="21"/>
      <c r="H90" s="21"/>
      <c r="I90" s="31" t="s">
        <v>39</v>
      </c>
      <c r="J90" s="51">
        <v>4.5</v>
      </c>
      <c r="K90" s="81"/>
    </row>
    <row r="91" spans="1:11" ht="56.25" customHeight="1">
      <c r="A91" s="172"/>
      <c r="B91" s="127"/>
      <c r="C91" s="49"/>
      <c r="D91" s="51">
        <f>5.1</f>
        <v>5.1</v>
      </c>
      <c r="E91" s="31" t="s">
        <v>40</v>
      </c>
      <c r="F91" s="17">
        <f t="shared" si="1"/>
        <v>5.1</v>
      </c>
      <c r="G91" s="21"/>
      <c r="H91" s="21"/>
      <c r="I91" s="31" t="s">
        <v>40</v>
      </c>
      <c r="J91" s="51">
        <f>5.1</f>
        <v>5.1</v>
      </c>
      <c r="K91" s="81"/>
    </row>
    <row r="92" spans="1:11" ht="34.5" customHeight="1">
      <c r="A92" s="172"/>
      <c r="B92" s="127"/>
      <c r="C92" s="49"/>
      <c r="D92" s="51">
        <v>35.9</v>
      </c>
      <c r="E92" s="47" t="s">
        <v>41</v>
      </c>
      <c r="F92" s="17">
        <f t="shared" si="1"/>
        <v>35.9</v>
      </c>
      <c r="G92" s="21"/>
      <c r="H92" s="21"/>
      <c r="I92" s="47" t="s">
        <v>41</v>
      </c>
      <c r="J92" s="51">
        <v>35.9</v>
      </c>
      <c r="K92" s="81"/>
    </row>
    <row r="93" spans="1:11" ht="15.75" customHeight="1">
      <c r="A93" s="172"/>
      <c r="B93" s="127"/>
      <c r="C93" s="49"/>
      <c r="D93" s="51">
        <v>1.2</v>
      </c>
      <c r="E93" s="47" t="s">
        <v>42</v>
      </c>
      <c r="F93" s="17">
        <f t="shared" si="1"/>
        <v>1.2</v>
      </c>
      <c r="G93" s="21"/>
      <c r="H93" s="21"/>
      <c r="I93" s="47" t="s">
        <v>42</v>
      </c>
      <c r="J93" s="51">
        <v>1.2</v>
      </c>
      <c r="K93" s="81"/>
    </row>
    <row r="94" spans="1:11" ht="48.75" customHeight="1">
      <c r="A94" s="172"/>
      <c r="B94" s="127"/>
      <c r="C94" s="49"/>
      <c r="D94" s="51">
        <v>0.8</v>
      </c>
      <c r="E94" s="31" t="s">
        <v>70</v>
      </c>
      <c r="F94" s="17">
        <f t="shared" si="1"/>
        <v>0.8</v>
      </c>
      <c r="G94" s="21"/>
      <c r="H94" s="21"/>
      <c r="I94" s="31" t="s">
        <v>70</v>
      </c>
      <c r="J94" s="51">
        <v>0.8</v>
      </c>
      <c r="K94" s="81"/>
    </row>
    <row r="95" spans="1:11" ht="29.25" customHeight="1">
      <c r="A95" s="172"/>
      <c r="B95" s="127"/>
      <c r="C95" s="49"/>
      <c r="D95" s="51">
        <v>101.9</v>
      </c>
      <c r="E95" s="47" t="s">
        <v>44</v>
      </c>
      <c r="F95" s="17">
        <f t="shared" si="1"/>
        <v>101.9</v>
      </c>
      <c r="G95" s="21"/>
      <c r="H95" s="21"/>
      <c r="I95" s="47" t="s">
        <v>44</v>
      </c>
      <c r="J95" s="51">
        <v>101.9</v>
      </c>
      <c r="K95" s="81"/>
    </row>
    <row r="96" spans="1:11" ht="15.75" customHeight="1">
      <c r="A96" s="172"/>
      <c r="B96" s="127"/>
      <c r="C96" s="49"/>
      <c r="D96" s="51">
        <f>20+87.1</f>
        <v>107.1</v>
      </c>
      <c r="E96" s="47" t="s">
        <v>69</v>
      </c>
      <c r="F96" s="17">
        <f t="shared" si="1"/>
        <v>107.1</v>
      </c>
      <c r="G96" s="21"/>
      <c r="H96" s="21"/>
      <c r="I96" s="47" t="s">
        <v>69</v>
      </c>
      <c r="J96" s="51">
        <f>20+87.1</f>
        <v>107.1</v>
      </c>
      <c r="K96" s="81"/>
    </row>
    <row r="97" spans="1:11" ht="15.75" customHeight="1">
      <c r="A97" s="172"/>
      <c r="B97" s="127"/>
      <c r="C97" s="49"/>
      <c r="D97" s="51">
        <f>331.9</f>
        <v>331.9</v>
      </c>
      <c r="E97" s="47" t="s">
        <v>46</v>
      </c>
      <c r="F97" s="17">
        <f t="shared" si="1"/>
        <v>331.9</v>
      </c>
      <c r="G97" s="21"/>
      <c r="H97" s="21"/>
      <c r="I97" s="47" t="s">
        <v>46</v>
      </c>
      <c r="J97" s="51">
        <f>331.9</f>
        <v>331.9</v>
      </c>
      <c r="K97" s="81"/>
    </row>
    <row r="98" spans="1:11" ht="15.75" customHeight="1">
      <c r="A98" s="172"/>
      <c r="B98" s="127"/>
      <c r="C98" s="49"/>
      <c r="D98" s="51">
        <v>36.1</v>
      </c>
      <c r="E98" s="47" t="s">
        <v>47</v>
      </c>
      <c r="F98" s="17">
        <f t="shared" si="1"/>
        <v>36.1</v>
      </c>
      <c r="G98" s="21"/>
      <c r="H98" s="21"/>
      <c r="I98" s="47" t="s">
        <v>47</v>
      </c>
      <c r="J98" s="51">
        <v>36.1</v>
      </c>
      <c r="K98" s="81"/>
    </row>
    <row r="99" spans="1:11" ht="15.75" customHeight="1">
      <c r="A99" s="172"/>
      <c r="B99" s="127"/>
      <c r="C99" s="49"/>
      <c r="D99" s="51">
        <v>30.5</v>
      </c>
      <c r="E99" s="47" t="s">
        <v>48</v>
      </c>
      <c r="F99" s="17">
        <f t="shared" si="1"/>
        <v>30.5</v>
      </c>
      <c r="G99" s="21"/>
      <c r="H99" s="21"/>
      <c r="I99" s="47" t="s">
        <v>48</v>
      </c>
      <c r="J99" s="51">
        <v>30.5</v>
      </c>
      <c r="K99" s="81"/>
    </row>
    <row r="100" spans="1:11" ht="15.75" customHeight="1">
      <c r="A100" s="172"/>
      <c r="B100" s="127"/>
      <c r="C100" s="49"/>
      <c r="D100" s="51">
        <v>8.6</v>
      </c>
      <c r="E100" s="47" t="s">
        <v>49</v>
      </c>
      <c r="F100" s="17">
        <f t="shared" si="1"/>
        <v>8.6</v>
      </c>
      <c r="G100" s="21"/>
      <c r="H100" s="21"/>
      <c r="I100" s="47" t="s">
        <v>49</v>
      </c>
      <c r="J100" s="51">
        <v>8.6</v>
      </c>
      <c r="K100" s="81"/>
    </row>
    <row r="101" spans="1:11" ht="24" customHeight="1">
      <c r="A101" s="172"/>
      <c r="B101" s="127"/>
      <c r="C101" s="49"/>
      <c r="D101" s="51">
        <v>11.4</v>
      </c>
      <c r="E101" s="47" t="s">
        <v>50</v>
      </c>
      <c r="F101" s="17">
        <f t="shared" si="1"/>
        <v>11.4</v>
      </c>
      <c r="G101" s="21"/>
      <c r="H101" s="21"/>
      <c r="I101" s="47" t="s">
        <v>50</v>
      </c>
      <c r="J101" s="51">
        <v>11.4</v>
      </c>
      <c r="K101" s="81"/>
    </row>
    <row r="102" spans="1:11" ht="24.75" customHeight="1">
      <c r="A102" s="172"/>
      <c r="B102" s="127"/>
      <c r="C102" s="49"/>
      <c r="D102" s="51">
        <v>1.5</v>
      </c>
      <c r="E102" s="47" t="s">
        <v>51</v>
      </c>
      <c r="F102" s="17">
        <f t="shared" si="1"/>
        <v>1.5</v>
      </c>
      <c r="G102" s="21"/>
      <c r="H102" s="21"/>
      <c r="I102" s="47" t="s">
        <v>51</v>
      </c>
      <c r="J102" s="51">
        <v>1.5</v>
      </c>
      <c r="K102" s="81"/>
    </row>
    <row r="103" spans="1:11" ht="15.75" customHeight="1">
      <c r="A103" s="172"/>
      <c r="B103" s="127"/>
      <c r="C103" s="49"/>
      <c r="D103" s="51">
        <v>12.1</v>
      </c>
      <c r="E103" s="47" t="s">
        <v>52</v>
      </c>
      <c r="F103" s="17">
        <f t="shared" si="1"/>
        <v>12.1</v>
      </c>
      <c r="G103" s="21"/>
      <c r="H103" s="21"/>
      <c r="I103" s="47" t="s">
        <v>52</v>
      </c>
      <c r="J103" s="51">
        <v>12.1</v>
      </c>
      <c r="K103" s="81"/>
    </row>
    <row r="104" spans="1:11" ht="21.75" customHeight="1">
      <c r="A104" s="172"/>
      <c r="B104" s="127"/>
      <c r="C104" s="49"/>
      <c r="D104" s="51">
        <v>12.5</v>
      </c>
      <c r="E104" s="47" t="s">
        <v>53</v>
      </c>
      <c r="F104" s="17">
        <f t="shared" si="1"/>
        <v>12.5</v>
      </c>
      <c r="G104" s="21"/>
      <c r="H104" s="21"/>
      <c r="I104" s="47" t="s">
        <v>53</v>
      </c>
      <c r="J104" s="51">
        <v>12.5</v>
      </c>
      <c r="K104" s="81"/>
    </row>
    <row r="105" spans="1:11" ht="15.75" customHeight="1">
      <c r="A105" s="172"/>
      <c r="B105" s="46" t="s">
        <v>21</v>
      </c>
      <c r="C105" s="48">
        <v>88.9</v>
      </c>
      <c r="D105" s="50"/>
      <c r="E105" s="50"/>
      <c r="F105" s="101">
        <f>C105+D105</f>
        <v>88.9</v>
      </c>
      <c r="G105" s="64">
        <v>2210</v>
      </c>
      <c r="H105" s="54">
        <v>21.2</v>
      </c>
      <c r="I105" s="21"/>
      <c r="J105" s="21"/>
      <c r="K105" s="91"/>
    </row>
    <row r="106" spans="1:11" ht="15.75" customHeight="1" thickBot="1">
      <c r="A106" s="173"/>
      <c r="B106" s="92"/>
      <c r="C106" s="66"/>
      <c r="D106" s="67"/>
      <c r="E106" s="65"/>
      <c r="F106" s="102"/>
      <c r="G106" s="93">
        <v>2220</v>
      </c>
      <c r="H106" s="66">
        <v>67.7</v>
      </c>
      <c r="I106" s="66"/>
      <c r="J106" s="66"/>
      <c r="K106" s="94"/>
    </row>
    <row r="107" spans="1:11" ht="15.75" customHeight="1">
      <c r="A107" s="156" t="s">
        <v>16</v>
      </c>
      <c r="B107" s="82"/>
      <c r="C107" s="89"/>
      <c r="D107" s="90"/>
      <c r="E107" s="82"/>
      <c r="F107" s="103">
        <v>0</v>
      </c>
      <c r="G107" s="89"/>
      <c r="H107" s="89"/>
      <c r="I107" s="89"/>
      <c r="J107" s="89"/>
      <c r="K107" s="107">
        <v>0</v>
      </c>
    </row>
    <row r="108" spans="1:11" ht="15.75" customHeight="1" thickBot="1">
      <c r="A108" s="157"/>
      <c r="B108" s="65"/>
      <c r="C108" s="66"/>
      <c r="D108" s="67"/>
      <c r="E108" s="65"/>
      <c r="F108" s="104"/>
      <c r="G108" s="66"/>
      <c r="H108" s="66"/>
      <c r="I108" s="66"/>
      <c r="J108" s="66"/>
      <c r="K108" s="108"/>
    </row>
    <row r="109" spans="1:11" ht="15.75" customHeight="1">
      <c r="A109" s="169" t="s">
        <v>17</v>
      </c>
      <c r="B109" s="68"/>
      <c r="C109" s="69"/>
      <c r="D109" s="70"/>
      <c r="E109" s="68"/>
      <c r="F109" s="105">
        <v>0</v>
      </c>
      <c r="G109" s="69"/>
      <c r="H109" s="69"/>
      <c r="I109" s="69"/>
      <c r="J109" s="69"/>
      <c r="K109" s="109">
        <v>0</v>
      </c>
    </row>
    <row r="110" spans="1:11" ht="15.75" customHeight="1" thickBot="1">
      <c r="A110" s="170"/>
      <c r="B110" s="71"/>
      <c r="C110" s="72"/>
      <c r="D110" s="73"/>
      <c r="E110" s="71"/>
      <c r="F110" s="106"/>
      <c r="G110" s="72"/>
      <c r="H110" s="72"/>
      <c r="I110" s="72"/>
      <c r="J110" s="72"/>
      <c r="K110" s="110"/>
    </row>
    <row r="111" spans="1:11" ht="15.75" customHeight="1" thickBot="1">
      <c r="A111" s="74" t="s">
        <v>18</v>
      </c>
      <c r="B111" s="75"/>
      <c r="C111" s="76">
        <f>SUM(C8:C110)-124.9</f>
        <v>923.4</v>
      </c>
      <c r="D111" s="76">
        <f>SUM(D8:D110)</f>
        <v>2633.9999999999995</v>
      </c>
      <c r="E111" s="77" t="s">
        <v>19</v>
      </c>
      <c r="F111" s="76">
        <f>SUM(F8:F110)-124.9</f>
        <v>3557.399999999999</v>
      </c>
      <c r="G111" s="78" t="s">
        <v>19</v>
      </c>
      <c r="H111" s="76">
        <f>SUM(H8:H110)</f>
        <v>884.6000000000001</v>
      </c>
      <c r="I111" s="78" t="s">
        <v>19</v>
      </c>
      <c r="J111" s="76">
        <f>SUM(J8:J110)</f>
        <v>2633.9999999999995</v>
      </c>
      <c r="K111" s="79">
        <f>F111-H111-J111</f>
        <v>38.79999999999973</v>
      </c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.7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.7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.7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.7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.7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.7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.7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.7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.7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.7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.7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.7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.7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.7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.7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.7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.7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.7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.7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.7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.7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.7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.7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.7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.7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.7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.7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.7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.7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.7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2:11" ht="15" customHeight="1"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2:11" ht="15" customHeight="1"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2:11" ht="15" customHeight="1"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2:11" ht="15" customHeight="1"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2:11" ht="15" customHeight="1"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2:11" ht="15" customHeight="1"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2:11" ht="15" customHeight="1"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2:11" ht="15" customHeight="1"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2:11" ht="15" customHeight="1"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2:11" ht="15" customHeight="1"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2:11" ht="15" customHeight="1"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2:11" ht="15" customHeight="1"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2:11" ht="15" customHeight="1"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2:11" ht="15" customHeight="1"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2:11" ht="15" customHeight="1"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2:11" ht="15" customHeight="1"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2:11" ht="15" customHeight="1"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2:11" ht="15" customHeight="1"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2:11" ht="15" customHeight="1"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2:11" ht="15" customHeight="1"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2:11" ht="15" customHeight="1"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2:11" ht="15" customHeight="1"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2:11" ht="15" customHeight="1"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2:11" ht="15" customHeight="1"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2:11" ht="15" customHeight="1"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2:11" ht="15" customHeight="1"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2:11" ht="15" customHeight="1"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2:11" ht="15" customHeight="1"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2:11" ht="15" customHeight="1"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2:11" ht="15" customHeight="1"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2:11" ht="15" customHeight="1"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2:11" ht="15" customHeight="1"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2:11" ht="15" customHeight="1"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2:11" ht="15" customHeight="1"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2:11" ht="15" customHeight="1"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2:11" ht="15" customHeight="1"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2:11" ht="15" customHeight="1"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2:11" ht="15" customHeight="1"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2:11" ht="15" customHeight="1"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2:11" ht="15" customHeight="1"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2:11" ht="15" customHeight="1"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2:11" ht="15" customHeight="1"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2:11" ht="15" customHeight="1"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2:11" ht="15" customHeight="1"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2:11" ht="15" customHeight="1"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2:11" ht="15" customHeight="1"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2:11" ht="15" customHeight="1"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2:11" ht="15" customHeight="1"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2:11" ht="15" customHeight="1"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2:11" ht="15" customHeight="1"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</sheetData>
  <sheetProtection/>
  <mergeCells count="31">
    <mergeCell ref="B65:B67"/>
    <mergeCell ref="B76:B104"/>
    <mergeCell ref="A109:A110"/>
    <mergeCell ref="B58:B64"/>
    <mergeCell ref="A58:A106"/>
    <mergeCell ref="B16:B19"/>
    <mergeCell ref="B22:B23"/>
    <mergeCell ref="B25:B56"/>
    <mergeCell ref="A107:A108"/>
    <mergeCell ref="K58:K64"/>
    <mergeCell ref="A8:A57"/>
    <mergeCell ref="B8:B15"/>
    <mergeCell ref="C8:C15"/>
    <mergeCell ref="D8:D15"/>
    <mergeCell ref="E8:E15"/>
    <mergeCell ref="F8:F15"/>
    <mergeCell ref="C58:C64"/>
    <mergeCell ref="D58:D64"/>
    <mergeCell ref="E58:E64"/>
    <mergeCell ref="F58:F64"/>
    <mergeCell ref="K8:K15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</mergeCells>
  <printOptions/>
  <pageMargins left="0.7086614173228347" right="0.3937007874015748" top="0.7480314960629921" bottom="0.748031496062992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0"/>
  <sheetViews>
    <sheetView tabSelected="1" zoomScalePageLayoutView="0" workbookViewId="0" topLeftCell="A1">
      <selection activeCell="M12" sqref="M12"/>
    </sheetView>
  </sheetViews>
  <sheetFormatPr defaultColWidth="14.421875" defaultRowHeight="15" customHeight="1"/>
  <cols>
    <col min="1" max="1" width="8.421875" style="57" customWidth="1"/>
    <col min="2" max="2" width="16.8515625" style="57" customWidth="1"/>
    <col min="3" max="3" width="8.57421875" style="57" customWidth="1"/>
    <col min="4" max="4" width="9.57421875" style="57" customWidth="1"/>
    <col min="5" max="5" width="19.7109375" style="57" customWidth="1"/>
    <col min="6" max="6" width="10.00390625" style="57" customWidth="1"/>
    <col min="7" max="7" width="10.421875" style="57" customWidth="1"/>
    <col min="8" max="8" width="8.140625" style="57" customWidth="1"/>
    <col min="9" max="9" width="16.7109375" style="57" customWidth="1"/>
    <col min="10" max="10" width="7.28125" style="57" customWidth="1"/>
    <col min="11" max="11" width="10.421875" style="57" customWidth="1"/>
    <col min="12" max="20" width="6.421875" style="57" customWidth="1"/>
    <col min="21" max="25" width="8.00390625" style="57" customWidth="1"/>
    <col min="26" max="16384" width="14.421875" style="57" customWidth="1"/>
  </cols>
  <sheetData>
    <row r="1" spans="1:11" ht="12.7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7.25" customHeight="1">
      <c r="A2" s="134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customHeight="1">
      <c r="A3" s="135" t="s">
        <v>72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 customHeight="1">
      <c r="A4" s="136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 customHeight="1" thickBot="1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>
      <c r="A6" s="147" t="s">
        <v>3</v>
      </c>
      <c r="B6" s="149" t="s">
        <v>4</v>
      </c>
      <c r="C6" s="151" t="s">
        <v>5</v>
      </c>
      <c r="D6" s="152"/>
      <c r="E6" s="153"/>
      <c r="F6" s="149" t="s">
        <v>6</v>
      </c>
      <c r="G6" s="151" t="s">
        <v>7</v>
      </c>
      <c r="H6" s="152"/>
      <c r="I6" s="152"/>
      <c r="J6" s="153"/>
      <c r="K6" s="154" t="s">
        <v>8</v>
      </c>
    </row>
    <row r="7" spans="1:11" ht="78" customHeight="1" thickBot="1">
      <c r="A7" s="148"/>
      <c r="B7" s="150"/>
      <c r="C7" s="100" t="s">
        <v>9</v>
      </c>
      <c r="D7" s="100" t="s">
        <v>10</v>
      </c>
      <c r="E7" s="100" t="s">
        <v>11</v>
      </c>
      <c r="F7" s="150"/>
      <c r="G7" s="100" t="s">
        <v>12</v>
      </c>
      <c r="H7" s="100" t="s">
        <v>13</v>
      </c>
      <c r="I7" s="100" t="s">
        <v>14</v>
      </c>
      <c r="J7" s="100" t="s">
        <v>13</v>
      </c>
      <c r="K7" s="155"/>
    </row>
    <row r="8" spans="1:11" ht="13.5" customHeight="1">
      <c r="A8" s="181" t="s">
        <v>63</v>
      </c>
      <c r="B8" s="164" t="s">
        <v>54</v>
      </c>
      <c r="C8" s="165">
        <v>454</v>
      </c>
      <c r="D8" s="166"/>
      <c r="E8" s="166"/>
      <c r="F8" s="167">
        <f>C8+D8</f>
        <v>454</v>
      </c>
      <c r="G8" s="95">
        <v>2210</v>
      </c>
      <c r="H8" s="97">
        <f>26.4+87.7</f>
        <v>114.1</v>
      </c>
      <c r="I8" s="80"/>
      <c r="J8" s="80"/>
      <c r="K8" s="158">
        <f>F8-J8-J9-J10-J11-J12-J14-J15-H8-H9-H10-H11-H12-H14-H15-H13</f>
        <v>124.89999999999999</v>
      </c>
    </row>
    <row r="9" spans="1:11" ht="13.5" customHeight="1">
      <c r="A9" s="182"/>
      <c r="B9" s="141"/>
      <c r="C9" s="142"/>
      <c r="D9" s="144"/>
      <c r="E9" s="144"/>
      <c r="F9" s="139"/>
      <c r="G9" s="59">
        <v>2220</v>
      </c>
      <c r="H9" s="54">
        <f>42.1+54.9</f>
        <v>97</v>
      </c>
      <c r="I9" s="21"/>
      <c r="J9" s="21"/>
      <c r="K9" s="159"/>
    </row>
    <row r="10" spans="1:11" ht="13.5" customHeight="1">
      <c r="A10" s="182"/>
      <c r="B10" s="141"/>
      <c r="C10" s="142"/>
      <c r="D10" s="144"/>
      <c r="E10" s="144"/>
      <c r="F10" s="139"/>
      <c r="G10" s="59">
        <v>2230</v>
      </c>
      <c r="H10" s="54"/>
      <c r="I10" s="21"/>
      <c r="J10" s="21"/>
      <c r="K10" s="159"/>
    </row>
    <row r="11" spans="1:11" ht="13.5" customHeight="1">
      <c r="A11" s="182"/>
      <c r="B11" s="128"/>
      <c r="C11" s="143"/>
      <c r="D11" s="145"/>
      <c r="E11" s="146"/>
      <c r="F11" s="140"/>
      <c r="G11" s="59">
        <v>2240</v>
      </c>
      <c r="H11" s="54">
        <f>19.4+89.3</f>
        <v>108.69999999999999</v>
      </c>
      <c r="I11" s="21"/>
      <c r="J11" s="21"/>
      <c r="K11" s="160"/>
    </row>
    <row r="12" spans="1:11" ht="13.5" customHeight="1">
      <c r="A12" s="182"/>
      <c r="B12" s="128"/>
      <c r="C12" s="143"/>
      <c r="D12" s="145"/>
      <c r="E12" s="146"/>
      <c r="F12" s="140"/>
      <c r="G12" s="59">
        <v>2250</v>
      </c>
      <c r="H12" s="54">
        <f>4.8+0.7</f>
        <v>5.5</v>
      </c>
      <c r="I12" s="21"/>
      <c r="J12" s="21"/>
      <c r="K12" s="160"/>
    </row>
    <row r="13" spans="1:11" ht="13.5" customHeight="1">
      <c r="A13" s="182"/>
      <c r="B13" s="128"/>
      <c r="C13" s="143"/>
      <c r="D13" s="145"/>
      <c r="E13" s="146"/>
      <c r="F13" s="140"/>
      <c r="G13" s="59">
        <v>2282</v>
      </c>
      <c r="H13" s="54">
        <v>0.3</v>
      </c>
      <c r="I13" s="21"/>
      <c r="J13" s="21"/>
      <c r="K13" s="160"/>
    </row>
    <row r="14" spans="1:11" ht="13.5" customHeight="1">
      <c r="A14" s="182"/>
      <c r="B14" s="128"/>
      <c r="C14" s="143"/>
      <c r="D14" s="145"/>
      <c r="E14" s="146"/>
      <c r="F14" s="140"/>
      <c r="G14" s="59">
        <v>2710</v>
      </c>
      <c r="H14" s="54">
        <f>1.2+2.3</f>
        <v>3.5</v>
      </c>
      <c r="I14" s="21"/>
      <c r="J14" s="21"/>
      <c r="K14" s="160"/>
    </row>
    <row r="15" spans="1:11" ht="13.5" customHeight="1">
      <c r="A15" s="182"/>
      <c r="B15" s="128"/>
      <c r="C15" s="143"/>
      <c r="D15" s="145"/>
      <c r="E15" s="146"/>
      <c r="F15" s="140"/>
      <c r="G15" s="59">
        <v>3110</v>
      </c>
      <c r="H15" s="54"/>
      <c r="I15" s="21"/>
      <c r="J15" s="21"/>
      <c r="K15" s="160"/>
    </row>
    <row r="16" spans="1:11" ht="13.5" customHeight="1">
      <c r="A16" s="182"/>
      <c r="B16" s="128" t="s">
        <v>54</v>
      </c>
      <c r="C16" s="60"/>
      <c r="D16" s="62">
        <v>18.2</v>
      </c>
      <c r="E16" s="63" t="s">
        <v>34</v>
      </c>
      <c r="F16" s="17">
        <f aca="true" t="shared" si="0" ref="F16:F56">C16+D16</f>
        <v>18.2</v>
      </c>
      <c r="G16" s="21"/>
      <c r="H16" s="21"/>
      <c r="I16" s="63" t="s">
        <v>34</v>
      </c>
      <c r="J16" s="62">
        <v>18.2</v>
      </c>
      <c r="K16" s="81"/>
    </row>
    <row r="17" spans="1:11" ht="13.5" customHeight="1">
      <c r="A17" s="182"/>
      <c r="B17" s="128"/>
      <c r="C17" s="60"/>
      <c r="D17" s="62">
        <v>3.9</v>
      </c>
      <c r="E17" s="63" t="s">
        <v>23</v>
      </c>
      <c r="F17" s="17">
        <f t="shared" si="0"/>
        <v>3.9</v>
      </c>
      <c r="G17" s="21"/>
      <c r="H17" s="21"/>
      <c r="I17" s="63" t="s">
        <v>23</v>
      </c>
      <c r="J17" s="62">
        <v>3.9</v>
      </c>
      <c r="K17" s="81"/>
    </row>
    <row r="18" spans="1:11" ht="44.25" customHeight="1">
      <c r="A18" s="182"/>
      <c r="B18" s="128"/>
      <c r="C18" s="60"/>
      <c r="D18" s="62">
        <v>1.9</v>
      </c>
      <c r="E18" s="27" t="s">
        <v>35</v>
      </c>
      <c r="F18" s="17">
        <f t="shared" si="0"/>
        <v>1.9</v>
      </c>
      <c r="G18" s="21"/>
      <c r="H18" s="21"/>
      <c r="I18" s="27" t="s">
        <v>35</v>
      </c>
      <c r="J18" s="62">
        <v>1.9</v>
      </c>
      <c r="K18" s="81"/>
    </row>
    <row r="19" spans="1:11" ht="13.5" customHeight="1">
      <c r="A19" s="182"/>
      <c r="B19" s="128"/>
      <c r="C19" s="60"/>
      <c r="D19" s="62">
        <v>0.9</v>
      </c>
      <c r="E19" s="56" t="s">
        <v>45</v>
      </c>
      <c r="F19" s="17">
        <f t="shared" si="0"/>
        <v>0.9</v>
      </c>
      <c r="G19" s="21"/>
      <c r="H19" s="21"/>
      <c r="I19" s="56" t="s">
        <v>45</v>
      </c>
      <c r="J19" s="62">
        <v>0.9</v>
      </c>
      <c r="K19" s="81"/>
    </row>
    <row r="20" spans="1:11" ht="33.75" customHeight="1">
      <c r="A20" s="182"/>
      <c r="B20" s="27" t="s">
        <v>55</v>
      </c>
      <c r="C20" s="60"/>
      <c r="D20" s="62">
        <v>49.3</v>
      </c>
      <c r="E20" s="63" t="s">
        <v>56</v>
      </c>
      <c r="F20" s="17">
        <f t="shared" si="0"/>
        <v>49.3</v>
      </c>
      <c r="G20" s="21"/>
      <c r="H20" s="21"/>
      <c r="I20" s="63" t="s">
        <v>56</v>
      </c>
      <c r="J20" s="62">
        <v>49.3</v>
      </c>
      <c r="K20" s="81"/>
    </row>
    <row r="21" spans="1:11" ht="21.75" customHeight="1">
      <c r="A21" s="182"/>
      <c r="B21" s="27" t="s">
        <v>57</v>
      </c>
      <c r="C21" s="60"/>
      <c r="D21" s="62">
        <v>4.6</v>
      </c>
      <c r="E21" s="63" t="s">
        <v>56</v>
      </c>
      <c r="F21" s="17">
        <f t="shared" si="0"/>
        <v>4.6</v>
      </c>
      <c r="G21" s="21"/>
      <c r="H21" s="21"/>
      <c r="I21" s="63" t="s">
        <v>56</v>
      </c>
      <c r="J21" s="62">
        <v>4.6</v>
      </c>
      <c r="K21" s="81"/>
    </row>
    <row r="22" spans="1:11" ht="14.25" customHeight="1">
      <c r="A22" s="182"/>
      <c r="B22" s="127" t="s">
        <v>58</v>
      </c>
      <c r="C22" s="60"/>
      <c r="D22" s="62">
        <v>7.5</v>
      </c>
      <c r="E22" s="63" t="s">
        <v>59</v>
      </c>
      <c r="F22" s="17">
        <f t="shared" si="0"/>
        <v>7.5</v>
      </c>
      <c r="G22" s="21"/>
      <c r="H22" s="21"/>
      <c r="I22" s="63" t="s">
        <v>59</v>
      </c>
      <c r="J22" s="62">
        <v>7.5</v>
      </c>
      <c r="K22" s="81"/>
    </row>
    <row r="23" spans="1:11" ht="12.75" customHeight="1">
      <c r="A23" s="182"/>
      <c r="B23" s="127"/>
      <c r="C23" s="60"/>
      <c r="D23" s="61">
        <v>1.8</v>
      </c>
      <c r="E23" s="33" t="s">
        <v>60</v>
      </c>
      <c r="F23" s="17">
        <f t="shared" si="0"/>
        <v>1.8</v>
      </c>
      <c r="G23" s="21"/>
      <c r="H23" s="21"/>
      <c r="I23" s="33" t="s">
        <v>60</v>
      </c>
      <c r="J23" s="61">
        <v>1.8</v>
      </c>
      <c r="K23" s="81"/>
    </row>
    <row r="24" spans="1:11" ht="34.5" customHeight="1">
      <c r="A24" s="182"/>
      <c r="B24" s="27" t="s">
        <v>61</v>
      </c>
      <c r="C24" s="60"/>
      <c r="D24" s="34">
        <v>249.6</v>
      </c>
      <c r="E24" s="63" t="s">
        <v>62</v>
      </c>
      <c r="F24" s="17">
        <f t="shared" si="0"/>
        <v>249.6</v>
      </c>
      <c r="G24" s="21"/>
      <c r="H24" s="21"/>
      <c r="I24" s="63" t="s">
        <v>62</v>
      </c>
      <c r="J24" s="34">
        <v>249.6</v>
      </c>
      <c r="K24" s="81"/>
    </row>
    <row r="25" spans="1:11" ht="13.5" customHeight="1">
      <c r="A25" s="182"/>
      <c r="B25" s="127" t="s">
        <v>21</v>
      </c>
      <c r="C25" s="60"/>
      <c r="D25" s="62">
        <v>17.8</v>
      </c>
      <c r="E25" s="56" t="s">
        <v>22</v>
      </c>
      <c r="F25" s="17">
        <f t="shared" si="0"/>
        <v>17.8</v>
      </c>
      <c r="G25" s="21"/>
      <c r="H25" s="21"/>
      <c r="I25" s="56" t="s">
        <v>22</v>
      </c>
      <c r="J25" s="62">
        <v>17.8</v>
      </c>
      <c r="K25" s="81"/>
    </row>
    <row r="26" spans="1:11" ht="13.5" customHeight="1">
      <c r="A26" s="182"/>
      <c r="B26" s="127"/>
      <c r="C26" s="60"/>
      <c r="D26" s="62">
        <v>44.2</v>
      </c>
      <c r="E26" s="56" t="s">
        <v>23</v>
      </c>
      <c r="F26" s="17">
        <f t="shared" si="0"/>
        <v>44.2</v>
      </c>
      <c r="G26" s="21"/>
      <c r="H26" s="21"/>
      <c r="I26" s="56" t="s">
        <v>23</v>
      </c>
      <c r="J26" s="62">
        <v>44.2</v>
      </c>
      <c r="K26" s="81"/>
    </row>
    <row r="27" spans="1:11" ht="13.5" customHeight="1">
      <c r="A27" s="182"/>
      <c r="B27" s="127"/>
      <c r="C27" s="60"/>
      <c r="D27" s="62">
        <v>4.6</v>
      </c>
      <c r="E27" s="56" t="s">
        <v>24</v>
      </c>
      <c r="F27" s="17">
        <f t="shared" si="0"/>
        <v>4.6</v>
      </c>
      <c r="G27" s="21"/>
      <c r="H27" s="21"/>
      <c r="I27" s="56" t="s">
        <v>24</v>
      </c>
      <c r="J27" s="62">
        <v>4.6</v>
      </c>
      <c r="K27" s="81"/>
    </row>
    <row r="28" spans="1:11" ht="19.5" customHeight="1">
      <c r="A28" s="182"/>
      <c r="B28" s="127"/>
      <c r="C28" s="60"/>
      <c r="D28" s="62">
        <v>5.6</v>
      </c>
      <c r="E28" s="56" t="s">
        <v>25</v>
      </c>
      <c r="F28" s="17">
        <f t="shared" si="0"/>
        <v>5.6</v>
      </c>
      <c r="G28" s="21"/>
      <c r="H28" s="21"/>
      <c r="I28" s="56" t="s">
        <v>25</v>
      </c>
      <c r="J28" s="62">
        <v>5.6</v>
      </c>
      <c r="K28" s="81"/>
    </row>
    <row r="29" spans="1:11" ht="22.5" customHeight="1">
      <c r="A29" s="182"/>
      <c r="B29" s="127"/>
      <c r="C29" s="60"/>
      <c r="D29" s="62">
        <v>5.6</v>
      </c>
      <c r="E29" s="56" t="s">
        <v>26</v>
      </c>
      <c r="F29" s="17">
        <f t="shared" si="0"/>
        <v>5.6</v>
      </c>
      <c r="G29" s="21"/>
      <c r="H29" s="21"/>
      <c r="I29" s="56" t="s">
        <v>26</v>
      </c>
      <c r="J29" s="62">
        <v>5.6</v>
      </c>
      <c r="K29" s="81"/>
    </row>
    <row r="30" spans="1:11" ht="21.75" customHeight="1">
      <c r="A30" s="182"/>
      <c r="B30" s="127"/>
      <c r="C30" s="60"/>
      <c r="D30" s="62">
        <v>19.1</v>
      </c>
      <c r="E30" s="56" t="s">
        <v>27</v>
      </c>
      <c r="F30" s="17">
        <f t="shared" si="0"/>
        <v>19.1</v>
      </c>
      <c r="G30" s="21"/>
      <c r="H30" s="21"/>
      <c r="I30" s="56" t="s">
        <v>27</v>
      </c>
      <c r="J30" s="62">
        <v>19.1</v>
      </c>
      <c r="K30" s="81"/>
    </row>
    <row r="31" spans="1:11" ht="13.5" customHeight="1">
      <c r="A31" s="182"/>
      <c r="B31" s="127"/>
      <c r="C31" s="60"/>
      <c r="D31" s="62">
        <v>13.7</v>
      </c>
      <c r="E31" s="56" t="s">
        <v>28</v>
      </c>
      <c r="F31" s="17">
        <f t="shared" si="0"/>
        <v>13.7</v>
      </c>
      <c r="G31" s="21"/>
      <c r="H31" s="21"/>
      <c r="I31" s="56" t="s">
        <v>28</v>
      </c>
      <c r="J31" s="62">
        <v>13.7</v>
      </c>
      <c r="K31" s="81"/>
    </row>
    <row r="32" spans="1:11" ht="13.5" customHeight="1">
      <c r="A32" s="182"/>
      <c r="B32" s="127"/>
      <c r="C32" s="60"/>
      <c r="D32" s="62">
        <v>7.8</v>
      </c>
      <c r="E32" s="56" t="s">
        <v>29</v>
      </c>
      <c r="F32" s="17">
        <f t="shared" si="0"/>
        <v>7.8</v>
      </c>
      <c r="G32" s="21"/>
      <c r="H32" s="21"/>
      <c r="I32" s="56" t="s">
        <v>29</v>
      </c>
      <c r="J32" s="62">
        <v>7.8</v>
      </c>
      <c r="K32" s="81"/>
    </row>
    <row r="33" spans="1:11" ht="21" customHeight="1">
      <c r="A33" s="182"/>
      <c r="B33" s="127"/>
      <c r="C33" s="60"/>
      <c r="D33" s="62">
        <v>11.7</v>
      </c>
      <c r="E33" s="56" t="s">
        <v>30</v>
      </c>
      <c r="F33" s="17">
        <f t="shared" si="0"/>
        <v>11.7</v>
      </c>
      <c r="G33" s="21"/>
      <c r="H33" s="21"/>
      <c r="I33" s="56" t="s">
        <v>30</v>
      </c>
      <c r="J33" s="62">
        <v>11.7</v>
      </c>
      <c r="K33" s="81"/>
    </row>
    <row r="34" spans="1:11" ht="32.25" customHeight="1">
      <c r="A34" s="182"/>
      <c r="B34" s="127"/>
      <c r="C34" s="60"/>
      <c r="D34" s="62">
        <v>20.2</v>
      </c>
      <c r="E34" s="56" t="s">
        <v>31</v>
      </c>
      <c r="F34" s="17">
        <f t="shared" si="0"/>
        <v>20.2</v>
      </c>
      <c r="G34" s="21"/>
      <c r="H34" s="21"/>
      <c r="I34" s="56" t="s">
        <v>31</v>
      </c>
      <c r="J34" s="62">
        <v>20.2</v>
      </c>
      <c r="K34" s="81"/>
    </row>
    <row r="35" spans="1:11" ht="21" customHeight="1">
      <c r="A35" s="182"/>
      <c r="B35" s="127"/>
      <c r="C35" s="60"/>
      <c r="D35" s="62">
        <v>14.4</v>
      </c>
      <c r="E35" s="56" t="s">
        <v>32</v>
      </c>
      <c r="F35" s="17">
        <f t="shared" si="0"/>
        <v>14.4</v>
      </c>
      <c r="G35" s="21"/>
      <c r="H35" s="21"/>
      <c r="I35" s="56" t="s">
        <v>32</v>
      </c>
      <c r="J35" s="62">
        <v>14.4</v>
      </c>
      <c r="K35" s="81"/>
    </row>
    <row r="36" spans="1:11" ht="13.5" customHeight="1">
      <c r="A36" s="182"/>
      <c r="B36" s="127"/>
      <c r="C36" s="60"/>
      <c r="D36" s="62">
        <v>3.9</v>
      </c>
      <c r="E36" s="56" t="s">
        <v>33</v>
      </c>
      <c r="F36" s="17">
        <f t="shared" si="0"/>
        <v>3.9</v>
      </c>
      <c r="G36" s="21"/>
      <c r="H36" s="21"/>
      <c r="I36" s="56" t="s">
        <v>33</v>
      </c>
      <c r="J36" s="62">
        <v>3.9</v>
      </c>
      <c r="K36" s="81"/>
    </row>
    <row r="37" spans="1:11" ht="13.5" customHeight="1">
      <c r="A37" s="182"/>
      <c r="B37" s="127"/>
      <c r="C37" s="60"/>
      <c r="D37" s="62">
        <v>9.5</v>
      </c>
      <c r="E37" s="56" t="s">
        <v>34</v>
      </c>
      <c r="F37" s="17">
        <f t="shared" si="0"/>
        <v>9.5</v>
      </c>
      <c r="G37" s="21"/>
      <c r="H37" s="21"/>
      <c r="I37" s="56" t="s">
        <v>34</v>
      </c>
      <c r="J37" s="62">
        <v>9.5</v>
      </c>
      <c r="K37" s="81"/>
    </row>
    <row r="38" spans="1:11" ht="44.25" customHeight="1">
      <c r="A38" s="182"/>
      <c r="B38" s="127"/>
      <c r="C38" s="60"/>
      <c r="D38" s="62">
        <v>13.1</v>
      </c>
      <c r="E38" s="56" t="s">
        <v>35</v>
      </c>
      <c r="F38" s="17">
        <f t="shared" si="0"/>
        <v>13.1</v>
      </c>
      <c r="G38" s="21"/>
      <c r="H38" s="21"/>
      <c r="I38" s="56" t="s">
        <v>35</v>
      </c>
      <c r="J38" s="62">
        <v>13.1</v>
      </c>
      <c r="K38" s="81"/>
    </row>
    <row r="39" spans="1:11" ht="13.5" customHeight="1">
      <c r="A39" s="182"/>
      <c r="B39" s="127"/>
      <c r="C39" s="60"/>
      <c r="D39" s="62">
        <v>6.3</v>
      </c>
      <c r="E39" s="56" t="s">
        <v>37</v>
      </c>
      <c r="F39" s="17">
        <f t="shared" si="0"/>
        <v>6.3</v>
      </c>
      <c r="G39" s="21"/>
      <c r="H39" s="21"/>
      <c r="I39" s="56" t="s">
        <v>37</v>
      </c>
      <c r="J39" s="62">
        <v>6.3</v>
      </c>
      <c r="K39" s="81"/>
    </row>
    <row r="40" spans="1:11" ht="21" customHeight="1">
      <c r="A40" s="182"/>
      <c r="B40" s="127"/>
      <c r="C40" s="60"/>
      <c r="D40" s="62">
        <v>10</v>
      </c>
      <c r="E40" s="56" t="s">
        <v>38</v>
      </c>
      <c r="F40" s="17">
        <f t="shared" si="0"/>
        <v>10</v>
      </c>
      <c r="G40" s="21"/>
      <c r="H40" s="21"/>
      <c r="I40" s="56" t="s">
        <v>38</v>
      </c>
      <c r="J40" s="62">
        <v>10</v>
      </c>
      <c r="K40" s="81"/>
    </row>
    <row r="41" spans="1:11" ht="21" customHeight="1">
      <c r="A41" s="182"/>
      <c r="B41" s="127"/>
      <c r="C41" s="60"/>
      <c r="D41" s="62">
        <v>3.3</v>
      </c>
      <c r="E41" s="31" t="s">
        <v>39</v>
      </c>
      <c r="F41" s="17">
        <f t="shared" si="0"/>
        <v>3.3</v>
      </c>
      <c r="G41" s="21"/>
      <c r="H41" s="21"/>
      <c r="I41" s="31" t="s">
        <v>39</v>
      </c>
      <c r="J41" s="62">
        <v>3.3</v>
      </c>
      <c r="K41" s="81"/>
    </row>
    <row r="42" spans="1:11" ht="22.5" customHeight="1">
      <c r="A42" s="182"/>
      <c r="B42" s="127"/>
      <c r="C42" s="60"/>
      <c r="D42" s="62">
        <v>1.3</v>
      </c>
      <c r="E42" s="31" t="s">
        <v>40</v>
      </c>
      <c r="F42" s="17">
        <f t="shared" si="0"/>
        <v>1.3</v>
      </c>
      <c r="G42" s="21"/>
      <c r="H42" s="21"/>
      <c r="I42" s="31" t="s">
        <v>40</v>
      </c>
      <c r="J42" s="62">
        <v>1.3</v>
      </c>
      <c r="K42" s="81"/>
    </row>
    <row r="43" spans="1:11" ht="34.5" customHeight="1">
      <c r="A43" s="182"/>
      <c r="B43" s="127"/>
      <c r="C43" s="60"/>
      <c r="D43" s="62">
        <v>6.5</v>
      </c>
      <c r="E43" s="56" t="s">
        <v>41</v>
      </c>
      <c r="F43" s="17">
        <f t="shared" si="0"/>
        <v>6.5</v>
      </c>
      <c r="G43" s="21"/>
      <c r="H43" s="21"/>
      <c r="I43" s="56" t="s">
        <v>41</v>
      </c>
      <c r="J43" s="62">
        <v>6.5</v>
      </c>
      <c r="K43" s="81"/>
    </row>
    <row r="44" spans="1:11" ht="19.5" customHeight="1">
      <c r="A44" s="182"/>
      <c r="B44" s="127"/>
      <c r="C44" s="60"/>
      <c r="D44" s="62">
        <v>1.1</v>
      </c>
      <c r="E44" s="56" t="s">
        <v>42</v>
      </c>
      <c r="F44" s="17">
        <f t="shared" si="0"/>
        <v>1.1</v>
      </c>
      <c r="G44" s="21"/>
      <c r="H44" s="21"/>
      <c r="I44" s="56" t="s">
        <v>42</v>
      </c>
      <c r="J44" s="62">
        <v>1.1</v>
      </c>
      <c r="K44" s="81"/>
    </row>
    <row r="45" spans="1:11" ht="13.5" customHeight="1">
      <c r="A45" s="182"/>
      <c r="B45" s="127"/>
      <c r="C45" s="60"/>
      <c r="D45" s="62">
        <v>4.9</v>
      </c>
      <c r="E45" s="32" t="s">
        <v>43</v>
      </c>
      <c r="F45" s="17">
        <f t="shared" si="0"/>
        <v>4.9</v>
      </c>
      <c r="G45" s="21"/>
      <c r="H45" s="21"/>
      <c r="I45" s="32" t="s">
        <v>43</v>
      </c>
      <c r="J45" s="62">
        <v>4.9</v>
      </c>
      <c r="K45" s="81"/>
    </row>
    <row r="46" spans="1:11" ht="26.25" customHeight="1">
      <c r="A46" s="182"/>
      <c r="B46" s="127"/>
      <c r="C46" s="60"/>
      <c r="D46" s="62">
        <v>110.2</v>
      </c>
      <c r="E46" s="56" t="s">
        <v>44</v>
      </c>
      <c r="F46" s="17">
        <f t="shared" si="0"/>
        <v>110.2</v>
      </c>
      <c r="G46" s="21"/>
      <c r="H46" s="21"/>
      <c r="I46" s="56" t="s">
        <v>44</v>
      </c>
      <c r="J46" s="62">
        <v>110.2</v>
      </c>
      <c r="K46" s="81"/>
    </row>
    <row r="47" spans="1:11" ht="13.5" customHeight="1">
      <c r="A47" s="182"/>
      <c r="B47" s="127"/>
      <c r="C47" s="60"/>
      <c r="D47" s="62">
        <v>32.2</v>
      </c>
      <c r="E47" s="56" t="s">
        <v>36</v>
      </c>
      <c r="F47" s="17">
        <f t="shared" si="0"/>
        <v>32.2</v>
      </c>
      <c r="G47" s="21"/>
      <c r="H47" s="21"/>
      <c r="I47" s="56" t="s">
        <v>36</v>
      </c>
      <c r="J47" s="62">
        <v>32.2</v>
      </c>
      <c r="K47" s="81"/>
    </row>
    <row r="48" spans="1:11" ht="13.5" customHeight="1">
      <c r="A48" s="182"/>
      <c r="B48" s="127"/>
      <c r="C48" s="60"/>
      <c r="D48" s="62">
        <v>22.3</v>
      </c>
      <c r="E48" s="56" t="s">
        <v>45</v>
      </c>
      <c r="F48" s="17">
        <f t="shared" si="0"/>
        <v>22.3</v>
      </c>
      <c r="G48" s="21"/>
      <c r="H48" s="21"/>
      <c r="I48" s="56" t="s">
        <v>45</v>
      </c>
      <c r="J48" s="62">
        <v>22.3</v>
      </c>
      <c r="K48" s="81"/>
    </row>
    <row r="49" spans="1:11" ht="13.5" customHeight="1">
      <c r="A49" s="182"/>
      <c r="B49" s="127"/>
      <c r="C49" s="60"/>
      <c r="D49" s="62">
        <v>161.8</v>
      </c>
      <c r="E49" s="56" t="s">
        <v>46</v>
      </c>
      <c r="F49" s="17">
        <f t="shared" si="0"/>
        <v>161.8</v>
      </c>
      <c r="G49" s="21"/>
      <c r="H49" s="21"/>
      <c r="I49" s="56" t="s">
        <v>46</v>
      </c>
      <c r="J49" s="62">
        <v>161.8</v>
      </c>
      <c r="K49" s="81"/>
    </row>
    <row r="50" spans="1:11" ht="13.5" customHeight="1">
      <c r="A50" s="182"/>
      <c r="B50" s="127"/>
      <c r="C50" s="60"/>
      <c r="D50" s="62">
        <v>99.6</v>
      </c>
      <c r="E50" s="56" t="s">
        <v>47</v>
      </c>
      <c r="F50" s="17">
        <f t="shared" si="0"/>
        <v>99.6</v>
      </c>
      <c r="G50" s="21"/>
      <c r="H50" s="21"/>
      <c r="I50" s="56" t="s">
        <v>47</v>
      </c>
      <c r="J50" s="62">
        <v>99.6</v>
      </c>
      <c r="K50" s="81"/>
    </row>
    <row r="51" spans="1:11" ht="13.5" customHeight="1">
      <c r="A51" s="182"/>
      <c r="B51" s="127"/>
      <c r="C51" s="60"/>
      <c r="D51" s="62">
        <v>35.5</v>
      </c>
      <c r="E51" s="56" t="s">
        <v>48</v>
      </c>
      <c r="F51" s="17">
        <f t="shared" si="0"/>
        <v>35.5</v>
      </c>
      <c r="G51" s="21"/>
      <c r="H51" s="21"/>
      <c r="I51" s="56" t="s">
        <v>48</v>
      </c>
      <c r="J51" s="62">
        <v>35.5</v>
      </c>
      <c r="K51" s="81"/>
    </row>
    <row r="52" spans="1:11" ht="23.25" customHeight="1">
      <c r="A52" s="182"/>
      <c r="B52" s="127"/>
      <c r="C52" s="60"/>
      <c r="D52" s="62">
        <v>12.4</v>
      </c>
      <c r="E52" s="56" t="s">
        <v>49</v>
      </c>
      <c r="F52" s="17">
        <f t="shared" si="0"/>
        <v>12.4</v>
      </c>
      <c r="G52" s="21"/>
      <c r="H52" s="21"/>
      <c r="I52" s="56" t="s">
        <v>49</v>
      </c>
      <c r="J52" s="62">
        <v>12.4</v>
      </c>
      <c r="K52" s="81"/>
    </row>
    <row r="53" spans="1:11" ht="19.5" customHeight="1">
      <c r="A53" s="182"/>
      <c r="B53" s="127"/>
      <c r="C53" s="60"/>
      <c r="D53" s="62">
        <v>53.7</v>
      </c>
      <c r="E53" s="56" t="s">
        <v>50</v>
      </c>
      <c r="F53" s="17">
        <f t="shared" si="0"/>
        <v>53.7</v>
      </c>
      <c r="G53" s="21"/>
      <c r="H53" s="21"/>
      <c r="I53" s="56" t="s">
        <v>50</v>
      </c>
      <c r="J53" s="62">
        <v>53.7</v>
      </c>
      <c r="K53" s="81"/>
    </row>
    <row r="54" spans="1:11" ht="24" customHeight="1">
      <c r="A54" s="182"/>
      <c r="B54" s="127"/>
      <c r="C54" s="60"/>
      <c r="D54" s="62">
        <v>21.7</v>
      </c>
      <c r="E54" s="56" t="s">
        <v>51</v>
      </c>
      <c r="F54" s="17">
        <f t="shared" si="0"/>
        <v>21.7</v>
      </c>
      <c r="G54" s="21"/>
      <c r="H54" s="21"/>
      <c r="I54" s="56" t="s">
        <v>51</v>
      </c>
      <c r="J54" s="62">
        <v>21.7</v>
      </c>
      <c r="K54" s="81"/>
    </row>
    <row r="55" spans="1:11" ht="13.5" customHeight="1">
      <c r="A55" s="182"/>
      <c r="B55" s="127"/>
      <c r="C55" s="60"/>
      <c r="D55" s="62">
        <v>19.2</v>
      </c>
      <c r="E55" s="56" t="s">
        <v>52</v>
      </c>
      <c r="F55" s="17">
        <f t="shared" si="0"/>
        <v>19.2</v>
      </c>
      <c r="G55" s="21"/>
      <c r="H55" s="21"/>
      <c r="I55" s="56" t="s">
        <v>52</v>
      </c>
      <c r="J55" s="62">
        <v>19.2</v>
      </c>
      <c r="K55" s="81"/>
    </row>
    <row r="56" spans="1:11" ht="21.75" customHeight="1">
      <c r="A56" s="182"/>
      <c r="B56" s="127"/>
      <c r="C56" s="60"/>
      <c r="D56" s="62">
        <v>32.6</v>
      </c>
      <c r="E56" s="56" t="s">
        <v>53</v>
      </c>
      <c r="F56" s="17">
        <f t="shared" si="0"/>
        <v>32.6</v>
      </c>
      <c r="G56" s="21"/>
      <c r="H56" s="21"/>
      <c r="I56" s="56" t="s">
        <v>53</v>
      </c>
      <c r="J56" s="62">
        <v>32.6</v>
      </c>
      <c r="K56" s="81"/>
    </row>
    <row r="57" spans="1:11" ht="14.25" customHeight="1" thickBot="1">
      <c r="A57" s="183"/>
      <c r="B57" s="83" t="s">
        <v>21</v>
      </c>
      <c r="C57" s="84">
        <v>20.1</v>
      </c>
      <c r="D57" s="85"/>
      <c r="E57" s="85"/>
      <c r="F57" s="86">
        <f>C57+D57</f>
        <v>20.1</v>
      </c>
      <c r="G57" s="98">
        <v>2220</v>
      </c>
      <c r="H57" s="99">
        <v>20.1</v>
      </c>
      <c r="I57" s="87"/>
      <c r="J57" s="87"/>
      <c r="K57" s="88">
        <f>F57-H57</f>
        <v>0</v>
      </c>
    </row>
    <row r="58" spans="1:11" ht="13.5" customHeight="1">
      <c r="A58" s="171" t="s">
        <v>15</v>
      </c>
      <c r="B58" s="164" t="s">
        <v>54</v>
      </c>
      <c r="C58" s="168">
        <f>360.4+124.9</f>
        <v>485.29999999999995</v>
      </c>
      <c r="D58" s="166"/>
      <c r="E58" s="166"/>
      <c r="F58" s="167">
        <f>C58+D58</f>
        <v>485.29999999999995</v>
      </c>
      <c r="G58" s="96">
        <v>2210</v>
      </c>
      <c r="H58" s="97">
        <v>159.2</v>
      </c>
      <c r="I58" s="80"/>
      <c r="J58" s="80"/>
      <c r="K58" s="158">
        <f>F58-H58-H59-H60-H61-H62-H63-H64</f>
        <v>38.799999999999976</v>
      </c>
    </row>
    <row r="59" spans="1:11" ht="13.5" customHeight="1">
      <c r="A59" s="172"/>
      <c r="B59" s="141"/>
      <c r="C59" s="142"/>
      <c r="D59" s="144"/>
      <c r="E59" s="144"/>
      <c r="F59" s="139"/>
      <c r="G59" s="64">
        <v>2220</v>
      </c>
      <c r="H59" s="54">
        <v>118.1</v>
      </c>
      <c r="I59" s="21"/>
      <c r="J59" s="21"/>
      <c r="K59" s="159"/>
    </row>
    <row r="60" spans="1:11" ht="13.5" customHeight="1">
      <c r="A60" s="172"/>
      <c r="B60" s="128"/>
      <c r="C60" s="143"/>
      <c r="D60" s="145"/>
      <c r="E60" s="146"/>
      <c r="F60" s="140"/>
      <c r="G60" s="64">
        <v>2240</v>
      </c>
      <c r="H60" s="54">
        <v>109.1</v>
      </c>
      <c r="I60" s="21"/>
      <c r="J60" s="21"/>
      <c r="K60" s="160"/>
    </row>
    <row r="61" spans="1:11" ht="14.25" customHeight="1">
      <c r="A61" s="172"/>
      <c r="B61" s="128"/>
      <c r="C61" s="143"/>
      <c r="D61" s="145"/>
      <c r="E61" s="146"/>
      <c r="F61" s="140"/>
      <c r="G61" s="64">
        <v>2250</v>
      </c>
      <c r="H61" s="54">
        <v>1.2</v>
      </c>
      <c r="I61" s="21"/>
      <c r="J61" s="21"/>
      <c r="K61" s="160"/>
    </row>
    <row r="62" spans="1:11" ht="13.5" customHeight="1" hidden="1">
      <c r="A62" s="172"/>
      <c r="B62" s="128"/>
      <c r="C62" s="143"/>
      <c r="D62" s="145"/>
      <c r="E62" s="146"/>
      <c r="F62" s="140"/>
      <c r="G62" s="64">
        <v>2282</v>
      </c>
      <c r="H62" s="54"/>
      <c r="I62" s="21"/>
      <c r="J62" s="21"/>
      <c r="K62" s="160"/>
    </row>
    <row r="63" spans="1:11" ht="27" customHeight="1" hidden="1">
      <c r="A63" s="172"/>
      <c r="B63" s="128"/>
      <c r="C63" s="143"/>
      <c r="D63" s="145"/>
      <c r="E63" s="146"/>
      <c r="F63" s="140"/>
      <c r="G63" s="64">
        <v>2710</v>
      </c>
      <c r="H63" s="54"/>
      <c r="I63" s="21"/>
      <c r="J63" s="21"/>
      <c r="K63" s="160"/>
    </row>
    <row r="64" spans="1:11" ht="15">
      <c r="A64" s="172"/>
      <c r="B64" s="128"/>
      <c r="C64" s="143"/>
      <c r="D64" s="145"/>
      <c r="E64" s="146"/>
      <c r="F64" s="140"/>
      <c r="G64" s="64">
        <v>3110</v>
      </c>
      <c r="H64" s="54">
        <v>58.9</v>
      </c>
      <c r="I64" s="21"/>
      <c r="J64" s="21"/>
      <c r="K64" s="160"/>
    </row>
    <row r="65" spans="1:11" ht="15">
      <c r="A65" s="172"/>
      <c r="B65" s="128" t="s">
        <v>54</v>
      </c>
      <c r="C65" s="60"/>
      <c r="D65" s="62">
        <v>10.7</v>
      </c>
      <c r="E65" s="63" t="s">
        <v>34</v>
      </c>
      <c r="F65" s="17">
        <f aca="true" t="shared" si="1" ref="F65:F104">C65+D65</f>
        <v>10.7</v>
      </c>
      <c r="G65" s="21"/>
      <c r="H65" s="21"/>
      <c r="I65" s="63" t="s">
        <v>34</v>
      </c>
      <c r="J65" s="62">
        <v>10.7</v>
      </c>
      <c r="K65" s="81"/>
    </row>
    <row r="66" spans="1:11" ht="15">
      <c r="A66" s="172"/>
      <c r="B66" s="128"/>
      <c r="C66" s="60"/>
      <c r="D66" s="62">
        <v>0.6</v>
      </c>
      <c r="E66" s="63" t="s">
        <v>23</v>
      </c>
      <c r="F66" s="17">
        <f t="shared" si="1"/>
        <v>0.6</v>
      </c>
      <c r="G66" s="21"/>
      <c r="H66" s="21"/>
      <c r="I66" s="63" t="s">
        <v>23</v>
      </c>
      <c r="J66" s="62">
        <v>0.6</v>
      </c>
      <c r="K66" s="81"/>
    </row>
    <row r="67" spans="1:11" ht="15">
      <c r="A67" s="172"/>
      <c r="B67" s="128"/>
      <c r="C67" s="60"/>
      <c r="D67" s="62">
        <v>9.9</v>
      </c>
      <c r="E67" s="27" t="s">
        <v>36</v>
      </c>
      <c r="F67" s="17">
        <f t="shared" si="1"/>
        <v>9.9</v>
      </c>
      <c r="G67" s="21"/>
      <c r="H67" s="21"/>
      <c r="I67" s="27" t="s">
        <v>36</v>
      </c>
      <c r="J67" s="62">
        <v>9.9</v>
      </c>
      <c r="K67" s="81"/>
    </row>
    <row r="68" spans="1:11" ht="15">
      <c r="A68" s="172"/>
      <c r="B68" s="56" t="s">
        <v>68</v>
      </c>
      <c r="C68" s="60"/>
      <c r="D68" s="62">
        <v>0.1</v>
      </c>
      <c r="E68" s="63" t="s">
        <v>56</v>
      </c>
      <c r="F68" s="17">
        <f t="shared" si="1"/>
        <v>0.1</v>
      </c>
      <c r="G68" s="21"/>
      <c r="H68" s="21"/>
      <c r="I68" s="63" t="s">
        <v>56</v>
      </c>
      <c r="J68" s="62">
        <v>0.1</v>
      </c>
      <c r="K68" s="81"/>
    </row>
    <row r="69" spans="1:11" ht="22.5">
      <c r="A69" s="172"/>
      <c r="B69" s="56" t="s">
        <v>67</v>
      </c>
      <c r="C69" s="60"/>
      <c r="D69" s="62">
        <v>6.8</v>
      </c>
      <c r="E69" s="27" t="s">
        <v>34</v>
      </c>
      <c r="F69" s="17">
        <f t="shared" si="1"/>
        <v>6.8</v>
      </c>
      <c r="G69" s="21"/>
      <c r="H69" s="21"/>
      <c r="I69" s="27" t="s">
        <v>34</v>
      </c>
      <c r="J69" s="62">
        <v>6.8</v>
      </c>
      <c r="K69" s="81"/>
    </row>
    <row r="70" spans="1:11" ht="22.5">
      <c r="A70" s="172"/>
      <c r="B70" s="56" t="s">
        <v>66</v>
      </c>
      <c r="C70" s="60"/>
      <c r="D70" s="62">
        <v>5</v>
      </c>
      <c r="E70" s="63" t="s">
        <v>56</v>
      </c>
      <c r="F70" s="17">
        <f t="shared" si="1"/>
        <v>5</v>
      </c>
      <c r="G70" s="21"/>
      <c r="H70" s="21"/>
      <c r="I70" s="63" t="s">
        <v>56</v>
      </c>
      <c r="J70" s="62">
        <v>5</v>
      </c>
      <c r="K70" s="81"/>
    </row>
    <row r="71" spans="1:11" ht="45">
      <c r="A71" s="172"/>
      <c r="B71" s="56" t="s">
        <v>65</v>
      </c>
      <c r="C71" s="60"/>
      <c r="D71" s="62">
        <v>3.4</v>
      </c>
      <c r="E71" s="63" t="s">
        <v>56</v>
      </c>
      <c r="F71" s="17">
        <f t="shared" si="1"/>
        <v>3.4</v>
      </c>
      <c r="G71" s="21"/>
      <c r="H71" s="21"/>
      <c r="I71" s="63" t="s">
        <v>56</v>
      </c>
      <c r="J71" s="62">
        <v>3.4</v>
      </c>
      <c r="K71" s="81"/>
    </row>
    <row r="72" spans="1:11" ht="35.25" customHeight="1">
      <c r="A72" s="172"/>
      <c r="B72" s="27" t="s">
        <v>55</v>
      </c>
      <c r="C72" s="60"/>
      <c r="D72" s="62">
        <v>87.9</v>
      </c>
      <c r="E72" s="63" t="s">
        <v>56</v>
      </c>
      <c r="F72" s="17">
        <f t="shared" si="1"/>
        <v>87.9</v>
      </c>
      <c r="G72" s="21"/>
      <c r="H72" s="21"/>
      <c r="I72" s="63" t="s">
        <v>56</v>
      </c>
      <c r="J72" s="62">
        <v>87.9</v>
      </c>
      <c r="K72" s="81"/>
    </row>
    <row r="73" spans="1:11" ht="31.5" customHeight="1">
      <c r="A73" s="172"/>
      <c r="B73" s="27" t="s">
        <v>64</v>
      </c>
      <c r="C73" s="60"/>
      <c r="D73" s="62">
        <v>84</v>
      </c>
      <c r="E73" s="63" t="s">
        <v>56</v>
      </c>
      <c r="F73" s="17">
        <f t="shared" si="1"/>
        <v>84</v>
      </c>
      <c r="G73" s="21"/>
      <c r="H73" s="21"/>
      <c r="I73" s="63" t="s">
        <v>56</v>
      </c>
      <c r="J73" s="62">
        <v>84</v>
      </c>
      <c r="K73" s="81"/>
    </row>
    <row r="74" spans="1:11" ht="21.75" customHeight="1">
      <c r="A74" s="172"/>
      <c r="B74" s="55" t="s">
        <v>58</v>
      </c>
      <c r="C74" s="60"/>
      <c r="D74" s="62">
        <v>5</v>
      </c>
      <c r="E74" s="63" t="s">
        <v>59</v>
      </c>
      <c r="F74" s="17">
        <f t="shared" si="1"/>
        <v>5</v>
      </c>
      <c r="G74" s="21"/>
      <c r="H74" s="21"/>
      <c r="I74" s="63" t="s">
        <v>59</v>
      </c>
      <c r="J74" s="62">
        <v>5</v>
      </c>
      <c r="K74" s="81"/>
    </row>
    <row r="75" spans="1:11" ht="36.75" customHeight="1">
      <c r="A75" s="172"/>
      <c r="B75" s="27" t="s">
        <v>61</v>
      </c>
      <c r="C75" s="60"/>
      <c r="D75" s="34">
        <v>289.6</v>
      </c>
      <c r="E75" s="63" t="s">
        <v>62</v>
      </c>
      <c r="F75" s="17">
        <f t="shared" si="1"/>
        <v>289.6</v>
      </c>
      <c r="G75" s="21"/>
      <c r="H75" s="21"/>
      <c r="I75" s="63" t="s">
        <v>62</v>
      </c>
      <c r="J75" s="34">
        <v>289.6</v>
      </c>
      <c r="K75" s="81"/>
    </row>
    <row r="76" spans="1:11" ht="15.75" customHeight="1">
      <c r="A76" s="172"/>
      <c r="B76" s="127" t="s">
        <v>21</v>
      </c>
      <c r="C76" s="60"/>
      <c r="D76" s="62">
        <v>12.2</v>
      </c>
      <c r="E76" s="56" t="s">
        <v>22</v>
      </c>
      <c r="F76" s="17">
        <f t="shared" si="1"/>
        <v>12.2</v>
      </c>
      <c r="G76" s="21"/>
      <c r="H76" s="21"/>
      <c r="I76" s="56" t="s">
        <v>22</v>
      </c>
      <c r="J76" s="62">
        <v>12.2</v>
      </c>
      <c r="K76" s="81"/>
    </row>
    <row r="77" spans="1:11" ht="15.75" customHeight="1">
      <c r="A77" s="172"/>
      <c r="B77" s="127"/>
      <c r="C77" s="60"/>
      <c r="D77" s="62">
        <v>108.6</v>
      </c>
      <c r="E77" s="56" t="s">
        <v>23</v>
      </c>
      <c r="F77" s="17">
        <f t="shared" si="1"/>
        <v>108.6</v>
      </c>
      <c r="G77" s="21"/>
      <c r="H77" s="21"/>
      <c r="I77" s="56" t="s">
        <v>23</v>
      </c>
      <c r="J77" s="62">
        <v>108.6</v>
      </c>
      <c r="K77" s="81"/>
    </row>
    <row r="78" spans="1:11" ht="15.75" customHeight="1">
      <c r="A78" s="172"/>
      <c r="B78" s="127"/>
      <c r="C78" s="60"/>
      <c r="D78" s="62">
        <v>10.3</v>
      </c>
      <c r="E78" s="56" t="s">
        <v>24</v>
      </c>
      <c r="F78" s="17">
        <f t="shared" si="1"/>
        <v>10.3</v>
      </c>
      <c r="G78" s="21"/>
      <c r="H78" s="21"/>
      <c r="I78" s="56" t="s">
        <v>24</v>
      </c>
      <c r="J78" s="62">
        <v>10.3</v>
      </c>
      <c r="K78" s="81"/>
    </row>
    <row r="79" spans="1:11" ht="26.25" customHeight="1">
      <c r="A79" s="172"/>
      <c r="B79" s="127"/>
      <c r="C79" s="60"/>
      <c r="D79" s="62">
        <v>3</v>
      </c>
      <c r="E79" s="56" t="s">
        <v>25</v>
      </c>
      <c r="F79" s="17">
        <f t="shared" si="1"/>
        <v>3</v>
      </c>
      <c r="G79" s="21"/>
      <c r="H79" s="21"/>
      <c r="I79" s="56" t="s">
        <v>25</v>
      </c>
      <c r="J79" s="62">
        <v>3</v>
      </c>
      <c r="K79" s="81"/>
    </row>
    <row r="80" spans="1:11" ht="15.75" customHeight="1">
      <c r="A80" s="172"/>
      <c r="B80" s="127"/>
      <c r="C80" s="60"/>
      <c r="D80" s="62">
        <v>9.5</v>
      </c>
      <c r="E80" s="56" t="s">
        <v>27</v>
      </c>
      <c r="F80" s="17">
        <f t="shared" si="1"/>
        <v>9.5</v>
      </c>
      <c r="G80" s="21"/>
      <c r="H80" s="21"/>
      <c r="I80" s="56" t="s">
        <v>27</v>
      </c>
      <c r="J80" s="62">
        <v>9.5</v>
      </c>
      <c r="K80" s="81"/>
    </row>
    <row r="81" spans="1:11" ht="15.75" customHeight="1">
      <c r="A81" s="172"/>
      <c r="B81" s="127"/>
      <c r="C81" s="60"/>
      <c r="D81" s="62">
        <v>10.7</v>
      </c>
      <c r="E81" s="56" t="s">
        <v>28</v>
      </c>
      <c r="F81" s="17">
        <f t="shared" si="1"/>
        <v>10.7</v>
      </c>
      <c r="G81" s="21"/>
      <c r="H81" s="21"/>
      <c r="I81" s="56" t="s">
        <v>28</v>
      </c>
      <c r="J81" s="62">
        <v>10.7</v>
      </c>
      <c r="K81" s="81"/>
    </row>
    <row r="82" spans="1:11" ht="15.75" customHeight="1">
      <c r="A82" s="172"/>
      <c r="B82" s="127"/>
      <c r="C82" s="60"/>
      <c r="D82" s="62">
        <v>42.3</v>
      </c>
      <c r="E82" s="56" t="s">
        <v>36</v>
      </c>
      <c r="F82" s="17">
        <f t="shared" si="1"/>
        <v>42.3</v>
      </c>
      <c r="G82" s="21"/>
      <c r="H82" s="21"/>
      <c r="I82" s="56" t="s">
        <v>36</v>
      </c>
      <c r="J82" s="62">
        <v>42.3</v>
      </c>
      <c r="K82" s="81"/>
    </row>
    <row r="83" spans="1:11" ht="21" customHeight="1">
      <c r="A83" s="172"/>
      <c r="B83" s="127"/>
      <c r="C83" s="60"/>
      <c r="D83" s="62">
        <v>5.2</v>
      </c>
      <c r="E83" s="56" t="s">
        <v>30</v>
      </c>
      <c r="F83" s="17">
        <f t="shared" si="1"/>
        <v>5.2</v>
      </c>
      <c r="G83" s="21"/>
      <c r="H83" s="21"/>
      <c r="I83" s="56" t="s">
        <v>30</v>
      </c>
      <c r="J83" s="62">
        <v>5.2</v>
      </c>
      <c r="K83" s="81"/>
    </row>
    <row r="84" spans="1:11" ht="33.75">
      <c r="A84" s="172"/>
      <c r="B84" s="127"/>
      <c r="C84" s="60"/>
      <c r="D84" s="62">
        <v>11.7</v>
      </c>
      <c r="E84" s="56" t="s">
        <v>31</v>
      </c>
      <c r="F84" s="17">
        <f t="shared" si="1"/>
        <v>11.7</v>
      </c>
      <c r="G84" s="21"/>
      <c r="H84" s="21"/>
      <c r="I84" s="56" t="s">
        <v>31</v>
      </c>
      <c r="J84" s="62">
        <v>11.7</v>
      </c>
      <c r="K84" s="81"/>
    </row>
    <row r="85" spans="1:11" ht="24" customHeight="1">
      <c r="A85" s="172"/>
      <c r="B85" s="127"/>
      <c r="C85" s="60"/>
      <c r="D85" s="62">
        <v>15.3</v>
      </c>
      <c r="E85" s="56" t="s">
        <v>32</v>
      </c>
      <c r="F85" s="17">
        <f t="shared" si="1"/>
        <v>15.3</v>
      </c>
      <c r="G85" s="21"/>
      <c r="H85" s="21"/>
      <c r="I85" s="56" t="s">
        <v>32</v>
      </c>
      <c r="J85" s="62">
        <v>15.3</v>
      </c>
      <c r="K85" s="81"/>
    </row>
    <row r="86" spans="1:11" ht="15.75" customHeight="1">
      <c r="A86" s="172"/>
      <c r="B86" s="127"/>
      <c r="C86" s="60"/>
      <c r="D86" s="62">
        <v>5</v>
      </c>
      <c r="E86" s="56" t="s">
        <v>33</v>
      </c>
      <c r="F86" s="17">
        <f t="shared" si="1"/>
        <v>5</v>
      </c>
      <c r="G86" s="21"/>
      <c r="H86" s="21"/>
      <c r="I86" s="56" t="s">
        <v>33</v>
      </c>
      <c r="J86" s="62">
        <v>5</v>
      </c>
      <c r="K86" s="81"/>
    </row>
    <row r="87" spans="1:11" ht="15.75" customHeight="1">
      <c r="A87" s="172"/>
      <c r="B87" s="127"/>
      <c r="C87" s="60"/>
      <c r="D87" s="62">
        <f>2.6+19</f>
        <v>21.6</v>
      </c>
      <c r="E87" s="56" t="s">
        <v>34</v>
      </c>
      <c r="F87" s="17">
        <f t="shared" si="1"/>
        <v>21.6</v>
      </c>
      <c r="G87" s="21"/>
      <c r="H87" s="21"/>
      <c r="I87" s="56" t="s">
        <v>34</v>
      </c>
      <c r="J87" s="62">
        <f>2.6+19</f>
        <v>21.6</v>
      </c>
      <c r="K87" s="81"/>
    </row>
    <row r="88" spans="1:11" ht="27" customHeight="1">
      <c r="A88" s="172"/>
      <c r="B88" s="127"/>
      <c r="C88" s="60"/>
      <c r="D88" s="62">
        <v>7.8</v>
      </c>
      <c r="E88" s="56" t="s">
        <v>37</v>
      </c>
      <c r="F88" s="17">
        <f t="shared" si="1"/>
        <v>7.8</v>
      </c>
      <c r="G88" s="21"/>
      <c r="H88" s="21"/>
      <c r="I88" s="56" t="s">
        <v>37</v>
      </c>
      <c r="J88" s="62">
        <v>7.8</v>
      </c>
      <c r="K88" s="81"/>
    </row>
    <row r="89" spans="1:11" ht="21" customHeight="1">
      <c r="A89" s="172"/>
      <c r="B89" s="127"/>
      <c r="C89" s="60"/>
      <c r="D89" s="62">
        <v>3.2</v>
      </c>
      <c r="E89" s="56" t="s">
        <v>38</v>
      </c>
      <c r="F89" s="17">
        <f t="shared" si="1"/>
        <v>3.2</v>
      </c>
      <c r="G89" s="21"/>
      <c r="H89" s="21"/>
      <c r="I89" s="56" t="s">
        <v>38</v>
      </c>
      <c r="J89" s="62">
        <v>3.2</v>
      </c>
      <c r="K89" s="81"/>
    </row>
    <row r="90" spans="1:11" ht="57" customHeight="1">
      <c r="A90" s="172"/>
      <c r="B90" s="127"/>
      <c r="C90" s="60"/>
      <c r="D90" s="62">
        <v>4.5</v>
      </c>
      <c r="E90" s="31" t="s">
        <v>39</v>
      </c>
      <c r="F90" s="17">
        <f t="shared" si="1"/>
        <v>4.5</v>
      </c>
      <c r="G90" s="21"/>
      <c r="H90" s="21"/>
      <c r="I90" s="31" t="s">
        <v>39</v>
      </c>
      <c r="J90" s="62">
        <v>4.5</v>
      </c>
      <c r="K90" s="81"/>
    </row>
    <row r="91" spans="1:11" ht="56.25" customHeight="1">
      <c r="A91" s="172"/>
      <c r="B91" s="127"/>
      <c r="C91" s="60"/>
      <c r="D91" s="62">
        <f>5.1</f>
        <v>5.1</v>
      </c>
      <c r="E91" s="31" t="s">
        <v>40</v>
      </c>
      <c r="F91" s="17">
        <f t="shared" si="1"/>
        <v>5.1</v>
      </c>
      <c r="G91" s="21"/>
      <c r="H91" s="21"/>
      <c r="I91" s="31" t="s">
        <v>40</v>
      </c>
      <c r="J91" s="62">
        <f>5.1</f>
        <v>5.1</v>
      </c>
      <c r="K91" s="81"/>
    </row>
    <row r="92" spans="1:11" ht="34.5" customHeight="1">
      <c r="A92" s="172"/>
      <c r="B92" s="127"/>
      <c r="C92" s="60"/>
      <c r="D92" s="62">
        <v>35.9</v>
      </c>
      <c r="E92" s="56" t="s">
        <v>41</v>
      </c>
      <c r="F92" s="17">
        <f t="shared" si="1"/>
        <v>35.9</v>
      </c>
      <c r="G92" s="21"/>
      <c r="H92" s="21"/>
      <c r="I92" s="56" t="s">
        <v>41</v>
      </c>
      <c r="J92" s="62">
        <v>35.9</v>
      </c>
      <c r="K92" s="81"/>
    </row>
    <row r="93" spans="1:11" ht="15.75" customHeight="1">
      <c r="A93" s="172"/>
      <c r="B93" s="127"/>
      <c r="C93" s="60"/>
      <c r="D93" s="62">
        <v>1.2</v>
      </c>
      <c r="E93" s="56" t="s">
        <v>42</v>
      </c>
      <c r="F93" s="17">
        <f t="shared" si="1"/>
        <v>1.2</v>
      </c>
      <c r="G93" s="21"/>
      <c r="H93" s="21"/>
      <c r="I93" s="56" t="s">
        <v>42</v>
      </c>
      <c r="J93" s="62">
        <v>1.2</v>
      </c>
      <c r="K93" s="81"/>
    </row>
    <row r="94" spans="1:11" ht="48.75" customHeight="1">
      <c r="A94" s="172"/>
      <c r="B94" s="127"/>
      <c r="C94" s="60"/>
      <c r="D94" s="62">
        <v>0.8</v>
      </c>
      <c r="E94" s="31" t="s">
        <v>70</v>
      </c>
      <c r="F94" s="17">
        <f t="shared" si="1"/>
        <v>0.8</v>
      </c>
      <c r="G94" s="21"/>
      <c r="H94" s="21"/>
      <c r="I94" s="31" t="s">
        <v>70</v>
      </c>
      <c r="J94" s="62">
        <v>0.8</v>
      </c>
      <c r="K94" s="81"/>
    </row>
    <row r="95" spans="1:11" ht="29.25" customHeight="1">
      <c r="A95" s="172"/>
      <c r="B95" s="127"/>
      <c r="C95" s="60"/>
      <c r="D95" s="62">
        <v>101.9</v>
      </c>
      <c r="E95" s="56" t="s">
        <v>44</v>
      </c>
      <c r="F95" s="17">
        <f t="shared" si="1"/>
        <v>101.9</v>
      </c>
      <c r="G95" s="21"/>
      <c r="H95" s="21"/>
      <c r="I95" s="56" t="s">
        <v>44</v>
      </c>
      <c r="J95" s="62">
        <v>101.9</v>
      </c>
      <c r="K95" s="81"/>
    </row>
    <row r="96" spans="1:11" ht="15.75" customHeight="1">
      <c r="A96" s="172"/>
      <c r="B96" s="127"/>
      <c r="C96" s="60"/>
      <c r="D96" s="62">
        <f>20+87.1</f>
        <v>107.1</v>
      </c>
      <c r="E96" s="56" t="s">
        <v>69</v>
      </c>
      <c r="F96" s="17">
        <f t="shared" si="1"/>
        <v>107.1</v>
      </c>
      <c r="G96" s="21"/>
      <c r="H96" s="21"/>
      <c r="I96" s="56" t="s">
        <v>69</v>
      </c>
      <c r="J96" s="62">
        <f>20+87.1</f>
        <v>107.1</v>
      </c>
      <c r="K96" s="81"/>
    </row>
    <row r="97" spans="1:11" ht="15.75" customHeight="1">
      <c r="A97" s="172"/>
      <c r="B97" s="127"/>
      <c r="C97" s="60"/>
      <c r="D97" s="62">
        <f>331.9</f>
        <v>331.9</v>
      </c>
      <c r="E97" s="56" t="s">
        <v>46</v>
      </c>
      <c r="F97" s="17">
        <f t="shared" si="1"/>
        <v>331.9</v>
      </c>
      <c r="G97" s="21"/>
      <c r="H97" s="21"/>
      <c r="I97" s="56" t="s">
        <v>46</v>
      </c>
      <c r="J97" s="62">
        <f>331.9</f>
        <v>331.9</v>
      </c>
      <c r="K97" s="81"/>
    </row>
    <row r="98" spans="1:11" ht="15.75" customHeight="1">
      <c r="A98" s="172"/>
      <c r="B98" s="127"/>
      <c r="C98" s="60"/>
      <c r="D98" s="62">
        <v>36.1</v>
      </c>
      <c r="E98" s="56" t="s">
        <v>47</v>
      </c>
      <c r="F98" s="17">
        <f t="shared" si="1"/>
        <v>36.1</v>
      </c>
      <c r="G98" s="21"/>
      <c r="H98" s="21"/>
      <c r="I98" s="56" t="s">
        <v>47</v>
      </c>
      <c r="J98" s="62">
        <v>36.1</v>
      </c>
      <c r="K98" s="81"/>
    </row>
    <row r="99" spans="1:11" ht="15.75" customHeight="1">
      <c r="A99" s="172"/>
      <c r="B99" s="127"/>
      <c r="C99" s="60"/>
      <c r="D99" s="62">
        <v>30.5</v>
      </c>
      <c r="E99" s="56" t="s">
        <v>48</v>
      </c>
      <c r="F99" s="17">
        <f t="shared" si="1"/>
        <v>30.5</v>
      </c>
      <c r="G99" s="21"/>
      <c r="H99" s="21"/>
      <c r="I99" s="56" t="s">
        <v>48</v>
      </c>
      <c r="J99" s="62">
        <v>30.5</v>
      </c>
      <c r="K99" s="81"/>
    </row>
    <row r="100" spans="1:11" ht="15.75" customHeight="1">
      <c r="A100" s="172"/>
      <c r="B100" s="127"/>
      <c r="C100" s="60"/>
      <c r="D100" s="62">
        <v>8.6</v>
      </c>
      <c r="E100" s="56" t="s">
        <v>49</v>
      </c>
      <c r="F100" s="17">
        <f t="shared" si="1"/>
        <v>8.6</v>
      </c>
      <c r="G100" s="21"/>
      <c r="H100" s="21"/>
      <c r="I100" s="56" t="s">
        <v>49</v>
      </c>
      <c r="J100" s="62">
        <v>8.6</v>
      </c>
      <c r="K100" s="81"/>
    </row>
    <row r="101" spans="1:11" ht="24" customHeight="1">
      <c r="A101" s="172"/>
      <c r="B101" s="127"/>
      <c r="C101" s="60"/>
      <c r="D101" s="62">
        <v>11.4</v>
      </c>
      <c r="E101" s="56" t="s">
        <v>50</v>
      </c>
      <c r="F101" s="17">
        <f t="shared" si="1"/>
        <v>11.4</v>
      </c>
      <c r="G101" s="21"/>
      <c r="H101" s="21"/>
      <c r="I101" s="56" t="s">
        <v>50</v>
      </c>
      <c r="J101" s="62">
        <v>11.4</v>
      </c>
      <c r="K101" s="81"/>
    </row>
    <row r="102" spans="1:11" ht="24.75" customHeight="1">
      <c r="A102" s="172"/>
      <c r="B102" s="127"/>
      <c r="C102" s="60"/>
      <c r="D102" s="62">
        <v>1.5</v>
      </c>
      <c r="E102" s="56" t="s">
        <v>51</v>
      </c>
      <c r="F102" s="17">
        <f t="shared" si="1"/>
        <v>1.5</v>
      </c>
      <c r="G102" s="21"/>
      <c r="H102" s="21"/>
      <c r="I102" s="56" t="s">
        <v>51</v>
      </c>
      <c r="J102" s="62">
        <v>1.5</v>
      </c>
      <c r="K102" s="81"/>
    </row>
    <row r="103" spans="1:11" ht="15.75" customHeight="1">
      <c r="A103" s="172"/>
      <c r="B103" s="127"/>
      <c r="C103" s="60"/>
      <c r="D103" s="62">
        <v>12.1</v>
      </c>
      <c r="E103" s="56" t="s">
        <v>52</v>
      </c>
      <c r="F103" s="17">
        <f t="shared" si="1"/>
        <v>12.1</v>
      </c>
      <c r="G103" s="21"/>
      <c r="H103" s="21"/>
      <c r="I103" s="56" t="s">
        <v>52</v>
      </c>
      <c r="J103" s="62">
        <v>12.1</v>
      </c>
      <c r="K103" s="81"/>
    </row>
    <row r="104" spans="1:11" ht="21.75" customHeight="1">
      <c r="A104" s="172"/>
      <c r="B104" s="127"/>
      <c r="C104" s="60"/>
      <c r="D104" s="62">
        <v>12.5</v>
      </c>
      <c r="E104" s="56" t="s">
        <v>53</v>
      </c>
      <c r="F104" s="17">
        <f t="shared" si="1"/>
        <v>12.5</v>
      </c>
      <c r="G104" s="21"/>
      <c r="H104" s="21"/>
      <c r="I104" s="56" t="s">
        <v>53</v>
      </c>
      <c r="J104" s="62">
        <v>12.5</v>
      </c>
      <c r="K104" s="81"/>
    </row>
    <row r="105" spans="1:11" ht="15.75" customHeight="1">
      <c r="A105" s="172"/>
      <c r="B105" s="58" t="s">
        <v>21</v>
      </c>
      <c r="C105" s="59">
        <v>88.9</v>
      </c>
      <c r="D105" s="61"/>
      <c r="E105" s="61"/>
      <c r="F105" s="101">
        <f>C105+D105</f>
        <v>88.9</v>
      </c>
      <c r="G105" s="64">
        <v>2210</v>
      </c>
      <c r="H105" s="54">
        <v>21.2</v>
      </c>
      <c r="I105" s="21"/>
      <c r="J105" s="21"/>
      <c r="K105" s="91"/>
    </row>
    <row r="106" spans="1:11" ht="15.75" customHeight="1" thickBot="1">
      <c r="A106" s="173"/>
      <c r="B106" s="92"/>
      <c r="C106" s="66"/>
      <c r="D106" s="67"/>
      <c r="E106" s="65"/>
      <c r="F106" s="102"/>
      <c r="G106" s="93">
        <v>2220</v>
      </c>
      <c r="H106" s="66">
        <v>67.7</v>
      </c>
      <c r="I106" s="66"/>
      <c r="J106" s="66"/>
      <c r="K106" s="94"/>
    </row>
    <row r="107" spans="1:11" ht="15.75" customHeight="1">
      <c r="A107" s="171" t="s">
        <v>16</v>
      </c>
      <c r="B107" s="164" t="s">
        <v>54</v>
      </c>
      <c r="C107" s="168">
        <f>330.8+38.8</f>
        <v>369.6</v>
      </c>
      <c r="D107" s="178"/>
      <c r="E107" s="166"/>
      <c r="F107" s="167">
        <f>C107+D107</f>
        <v>369.6</v>
      </c>
      <c r="G107" s="96">
        <v>2210</v>
      </c>
      <c r="H107" s="97">
        <v>45.3</v>
      </c>
      <c r="I107" s="80"/>
      <c r="J107" s="80"/>
      <c r="K107" s="158">
        <f>F107-H107-H108-H109-H110-H111-H112-H113</f>
        <v>45.100000000000016</v>
      </c>
    </row>
    <row r="108" spans="1:11" ht="15.75" customHeight="1">
      <c r="A108" s="172"/>
      <c r="B108" s="141"/>
      <c r="C108" s="142"/>
      <c r="D108" s="179"/>
      <c r="E108" s="144"/>
      <c r="F108" s="139"/>
      <c r="G108" s="64">
        <v>2220</v>
      </c>
      <c r="H108" s="54">
        <v>106.2</v>
      </c>
      <c r="I108" s="21"/>
      <c r="J108" s="21"/>
      <c r="K108" s="159"/>
    </row>
    <row r="109" spans="1:11" ht="15.75" customHeight="1">
      <c r="A109" s="172"/>
      <c r="B109" s="128"/>
      <c r="C109" s="143"/>
      <c r="D109" s="180"/>
      <c r="E109" s="146"/>
      <c r="F109" s="140"/>
      <c r="G109" s="64">
        <v>2240</v>
      </c>
      <c r="H109" s="54">
        <v>156.4</v>
      </c>
      <c r="I109" s="21"/>
      <c r="J109" s="21"/>
      <c r="K109" s="160"/>
    </row>
    <row r="110" spans="1:11" ht="15" customHeight="1">
      <c r="A110" s="172"/>
      <c r="B110" s="128"/>
      <c r="C110" s="143"/>
      <c r="D110" s="180"/>
      <c r="E110" s="146"/>
      <c r="F110" s="140"/>
      <c r="G110" s="64">
        <v>2250</v>
      </c>
      <c r="H110" s="54">
        <v>1.7</v>
      </c>
      <c r="I110" s="21"/>
      <c r="J110" s="21"/>
      <c r="K110" s="160"/>
    </row>
    <row r="111" spans="1:11" ht="0.75" customHeight="1" hidden="1">
      <c r="A111" s="172"/>
      <c r="B111" s="128"/>
      <c r="C111" s="143"/>
      <c r="D111" s="180"/>
      <c r="E111" s="146"/>
      <c r="F111" s="140"/>
      <c r="G111" s="64">
        <v>2282</v>
      </c>
      <c r="H111" s="54"/>
      <c r="I111" s="21"/>
      <c r="J111" s="21"/>
      <c r="K111" s="160"/>
    </row>
    <row r="112" spans="1:11" ht="15.75" customHeight="1">
      <c r="A112" s="172"/>
      <c r="B112" s="128"/>
      <c r="C112" s="143"/>
      <c r="D112" s="180"/>
      <c r="E112" s="146"/>
      <c r="F112" s="140"/>
      <c r="G112" s="64">
        <v>2710</v>
      </c>
      <c r="H112" s="54">
        <v>5.4</v>
      </c>
      <c r="I112" s="21"/>
      <c r="J112" s="21"/>
      <c r="K112" s="160"/>
    </row>
    <row r="113" spans="1:11" ht="15.75" customHeight="1">
      <c r="A113" s="172"/>
      <c r="B113" s="128"/>
      <c r="C113" s="143"/>
      <c r="D113" s="180"/>
      <c r="E113" s="146"/>
      <c r="F113" s="140"/>
      <c r="G113" s="64">
        <v>3110</v>
      </c>
      <c r="H113" s="54">
        <v>9.5</v>
      </c>
      <c r="I113" s="21"/>
      <c r="J113" s="21"/>
      <c r="K113" s="160"/>
    </row>
    <row r="114" spans="1:11" ht="12.75" customHeight="1">
      <c r="A114" s="172"/>
      <c r="B114" s="128" t="s">
        <v>54</v>
      </c>
      <c r="C114" s="60"/>
      <c r="D114" s="111">
        <v>25.3</v>
      </c>
      <c r="E114" s="63" t="s">
        <v>34</v>
      </c>
      <c r="F114" s="17">
        <f aca="true" t="shared" si="2" ref="F114:F152">C114+D114</f>
        <v>25.3</v>
      </c>
      <c r="G114" s="21"/>
      <c r="H114" s="21"/>
      <c r="I114" s="63" t="str">
        <f>E114</f>
        <v>Побутова техніка</v>
      </c>
      <c r="J114" s="111">
        <f>F114</f>
        <v>25.3</v>
      </c>
      <c r="K114" s="81"/>
    </row>
    <row r="115" spans="1:11" ht="13.5" customHeight="1">
      <c r="A115" s="172"/>
      <c r="B115" s="128"/>
      <c r="C115" s="60"/>
      <c r="D115" s="111">
        <v>8.8</v>
      </c>
      <c r="E115" s="27" t="s">
        <v>36</v>
      </c>
      <c r="F115" s="17">
        <f t="shared" si="2"/>
        <v>8.8</v>
      </c>
      <c r="G115" s="21"/>
      <c r="H115" s="21"/>
      <c r="I115" s="63" t="str">
        <f aca="true" t="shared" si="3" ref="I115:J152">E115</f>
        <v>Меблі</v>
      </c>
      <c r="J115" s="111">
        <f t="shared" si="3"/>
        <v>8.8</v>
      </c>
      <c r="K115" s="81"/>
    </row>
    <row r="116" spans="1:11" ht="24" customHeight="1">
      <c r="A116" s="172"/>
      <c r="B116" s="128"/>
      <c r="C116" s="60"/>
      <c r="D116" s="111">
        <v>1.7</v>
      </c>
      <c r="E116" s="27" t="s">
        <v>50</v>
      </c>
      <c r="F116" s="17">
        <f t="shared" si="2"/>
        <v>1.7</v>
      </c>
      <c r="G116" s="21"/>
      <c r="H116" s="21"/>
      <c r="I116" s="63" t="str">
        <f t="shared" si="3"/>
        <v>Вироби медичного призначення</v>
      </c>
      <c r="J116" s="111">
        <f t="shared" si="3"/>
        <v>1.7</v>
      </c>
      <c r="K116" s="81"/>
    </row>
    <row r="117" spans="1:11" ht="12" customHeight="1">
      <c r="A117" s="172"/>
      <c r="B117" s="174" t="s">
        <v>73</v>
      </c>
      <c r="C117" s="60"/>
      <c r="D117" s="111">
        <v>1.7</v>
      </c>
      <c r="E117" s="63" t="s">
        <v>56</v>
      </c>
      <c r="F117" s="17">
        <f t="shared" si="2"/>
        <v>1.7</v>
      </c>
      <c r="G117" s="21"/>
      <c r="H117" s="21"/>
      <c r="I117" s="63" t="str">
        <f t="shared" si="3"/>
        <v>Лікарські препарати</v>
      </c>
      <c r="J117" s="111">
        <f t="shared" si="3"/>
        <v>1.7</v>
      </c>
      <c r="K117" s="81"/>
    </row>
    <row r="118" spans="1:11" ht="12.75" customHeight="1">
      <c r="A118" s="172"/>
      <c r="B118" s="175"/>
      <c r="C118" s="60"/>
      <c r="D118" s="111">
        <v>1.1</v>
      </c>
      <c r="E118" s="63" t="s">
        <v>48</v>
      </c>
      <c r="F118" s="17">
        <f t="shared" si="2"/>
        <v>1.1</v>
      </c>
      <c r="G118" s="21"/>
      <c r="H118" s="21"/>
      <c r="I118" s="63" t="str">
        <f t="shared" si="3"/>
        <v>Витратні матеріали</v>
      </c>
      <c r="J118" s="111">
        <f t="shared" si="3"/>
        <v>1.1</v>
      </c>
      <c r="K118" s="81"/>
    </row>
    <row r="119" spans="1:11" ht="37.5" customHeight="1">
      <c r="A119" s="172"/>
      <c r="B119" s="56" t="s">
        <v>74</v>
      </c>
      <c r="C119" s="60"/>
      <c r="D119" s="111">
        <v>410.7</v>
      </c>
      <c r="E119" s="63" t="s">
        <v>56</v>
      </c>
      <c r="F119" s="17">
        <f t="shared" si="2"/>
        <v>410.7</v>
      </c>
      <c r="G119" s="21"/>
      <c r="H119" s="21"/>
      <c r="I119" s="63" t="str">
        <f t="shared" si="3"/>
        <v>Лікарські препарати</v>
      </c>
      <c r="J119" s="111">
        <f t="shared" si="3"/>
        <v>410.7</v>
      </c>
      <c r="K119" s="81"/>
    </row>
    <row r="120" spans="1:11" ht="20.25" customHeight="1">
      <c r="A120" s="172"/>
      <c r="B120" s="56" t="s">
        <v>75</v>
      </c>
      <c r="C120" s="60"/>
      <c r="D120" s="111">
        <v>2</v>
      </c>
      <c r="E120" s="27" t="s">
        <v>50</v>
      </c>
      <c r="F120" s="17">
        <f t="shared" si="2"/>
        <v>2</v>
      </c>
      <c r="G120" s="21"/>
      <c r="H120" s="21"/>
      <c r="I120" s="63" t="str">
        <f t="shared" si="3"/>
        <v>Вироби медичного призначення</v>
      </c>
      <c r="J120" s="111">
        <f t="shared" si="3"/>
        <v>2</v>
      </c>
      <c r="K120" s="81"/>
    </row>
    <row r="121" spans="1:11" ht="36.75" customHeight="1">
      <c r="A121" s="172"/>
      <c r="B121" s="27" t="s">
        <v>55</v>
      </c>
      <c r="C121" s="60"/>
      <c r="D121" s="111">
        <v>77.1</v>
      </c>
      <c r="E121" s="63" t="s">
        <v>56</v>
      </c>
      <c r="F121" s="17">
        <f t="shared" si="2"/>
        <v>77.1</v>
      </c>
      <c r="G121" s="21"/>
      <c r="H121" s="21"/>
      <c r="I121" s="63" t="str">
        <f t="shared" si="3"/>
        <v>Лікарські препарати</v>
      </c>
      <c r="J121" s="111">
        <f t="shared" si="3"/>
        <v>77.1</v>
      </c>
      <c r="K121" s="81"/>
    </row>
    <row r="122" spans="1:11" ht="24" customHeight="1">
      <c r="A122" s="172"/>
      <c r="B122" s="27" t="s">
        <v>76</v>
      </c>
      <c r="C122" s="60"/>
      <c r="D122" s="111">
        <v>0.64</v>
      </c>
      <c r="E122" s="63" t="s">
        <v>48</v>
      </c>
      <c r="F122" s="17">
        <f t="shared" si="2"/>
        <v>0.64</v>
      </c>
      <c r="G122" s="21"/>
      <c r="H122" s="21"/>
      <c r="I122" s="63" t="str">
        <f>E122</f>
        <v>Витратні матеріали</v>
      </c>
      <c r="J122" s="111">
        <f>F122</f>
        <v>0.64</v>
      </c>
      <c r="K122" s="81"/>
    </row>
    <row r="123" spans="1:11" ht="12.75" customHeight="1">
      <c r="A123" s="172"/>
      <c r="B123" s="112" t="s">
        <v>77</v>
      </c>
      <c r="C123" s="60"/>
      <c r="D123" s="111">
        <v>0.95</v>
      </c>
      <c r="E123" s="63" t="s">
        <v>56</v>
      </c>
      <c r="F123" s="17">
        <f t="shared" si="2"/>
        <v>0.95</v>
      </c>
      <c r="G123" s="21"/>
      <c r="H123" s="21"/>
      <c r="I123" s="63" t="str">
        <f>E123</f>
        <v>Лікарські препарати</v>
      </c>
      <c r="J123" s="111">
        <f>F123</f>
        <v>0.95</v>
      </c>
      <c r="K123" s="81"/>
    </row>
    <row r="124" spans="1:11" ht="14.25" customHeight="1">
      <c r="A124" s="172"/>
      <c r="B124" s="176" t="s">
        <v>58</v>
      </c>
      <c r="C124" s="60"/>
      <c r="D124" s="111">
        <v>0.6</v>
      </c>
      <c r="E124" s="63" t="s">
        <v>56</v>
      </c>
      <c r="F124" s="17">
        <f t="shared" si="2"/>
        <v>0.6</v>
      </c>
      <c r="G124" s="21"/>
      <c r="H124" s="21"/>
      <c r="I124" s="63" t="str">
        <f t="shared" si="3"/>
        <v>Лікарські препарати</v>
      </c>
      <c r="J124" s="111">
        <f t="shared" si="3"/>
        <v>0.6</v>
      </c>
      <c r="K124" s="81"/>
    </row>
    <row r="125" spans="1:11" ht="14.25" customHeight="1">
      <c r="A125" s="172"/>
      <c r="B125" s="177"/>
      <c r="C125" s="60"/>
      <c r="D125" s="111">
        <v>2.3</v>
      </c>
      <c r="E125" s="63" t="s">
        <v>78</v>
      </c>
      <c r="F125" s="17">
        <f t="shared" si="2"/>
        <v>2.3</v>
      </c>
      <c r="G125" s="21"/>
      <c r="H125" s="21"/>
      <c r="I125" s="63" t="str">
        <f t="shared" si="3"/>
        <v>Комп- або оргтехніка</v>
      </c>
      <c r="J125" s="111">
        <f t="shared" si="3"/>
        <v>2.3</v>
      </c>
      <c r="K125" s="81"/>
    </row>
    <row r="126" spans="1:11" ht="35.25" customHeight="1">
      <c r="A126" s="172"/>
      <c r="B126" s="27" t="s">
        <v>61</v>
      </c>
      <c r="C126" s="60"/>
      <c r="D126" s="113">
        <v>65.6</v>
      </c>
      <c r="E126" s="63" t="s">
        <v>62</v>
      </c>
      <c r="F126" s="17">
        <f t="shared" si="2"/>
        <v>65.6</v>
      </c>
      <c r="G126" s="21"/>
      <c r="H126" s="21"/>
      <c r="I126" s="63" t="str">
        <f t="shared" si="3"/>
        <v>Лікарські перпарати</v>
      </c>
      <c r="J126" s="111">
        <f t="shared" si="3"/>
        <v>65.6</v>
      </c>
      <c r="K126" s="81"/>
    </row>
    <row r="127" spans="1:11" ht="14.25" customHeight="1">
      <c r="A127" s="172"/>
      <c r="B127" s="127" t="s">
        <v>21</v>
      </c>
      <c r="C127" s="60"/>
      <c r="D127" s="111">
        <v>24.1</v>
      </c>
      <c r="E127" s="56" t="s">
        <v>22</v>
      </c>
      <c r="F127" s="17">
        <f t="shared" si="2"/>
        <v>24.1</v>
      </c>
      <c r="G127" s="21"/>
      <c r="H127" s="21"/>
      <c r="I127" s="63" t="str">
        <f t="shared" si="3"/>
        <v>Господарчі товари</v>
      </c>
      <c r="J127" s="111">
        <f t="shared" si="3"/>
        <v>24.1</v>
      </c>
      <c r="K127" s="81"/>
    </row>
    <row r="128" spans="1:11" ht="13.5" customHeight="1">
      <c r="A128" s="172"/>
      <c r="B128" s="127"/>
      <c r="C128" s="60"/>
      <c r="D128" s="111">
        <v>131.1</v>
      </c>
      <c r="E128" s="56" t="s">
        <v>23</v>
      </c>
      <c r="F128" s="17">
        <f t="shared" si="2"/>
        <v>131.1</v>
      </c>
      <c r="G128" s="21"/>
      <c r="H128" s="21"/>
      <c r="I128" s="63" t="str">
        <f t="shared" si="3"/>
        <v>Будівельні матеріали</v>
      </c>
      <c r="J128" s="111">
        <f t="shared" si="3"/>
        <v>131.1</v>
      </c>
      <c r="K128" s="81"/>
    </row>
    <row r="129" spans="1:11" ht="15.75" customHeight="1">
      <c r="A129" s="172"/>
      <c r="B129" s="127"/>
      <c r="C129" s="60"/>
      <c r="D129" s="111">
        <v>10.2</v>
      </c>
      <c r="E129" s="56" t="s">
        <v>24</v>
      </c>
      <c r="F129" s="17">
        <f t="shared" si="2"/>
        <v>10.2</v>
      </c>
      <c r="G129" s="21"/>
      <c r="H129" s="21"/>
      <c r="I129" s="63" t="str">
        <f t="shared" si="3"/>
        <v>Вузли та деталі</v>
      </c>
      <c r="J129" s="111">
        <f t="shared" si="3"/>
        <v>10.2</v>
      </c>
      <c r="K129" s="81"/>
    </row>
    <row r="130" spans="1:11" ht="15.75" customHeight="1">
      <c r="A130" s="172"/>
      <c r="B130" s="127"/>
      <c r="C130" s="60"/>
      <c r="D130" s="111">
        <v>1.2</v>
      </c>
      <c r="E130" s="56" t="s">
        <v>29</v>
      </c>
      <c r="F130" s="17">
        <f t="shared" si="2"/>
        <v>1.2</v>
      </c>
      <c r="G130" s="21"/>
      <c r="H130" s="21"/>
      <c r="I130" s="63" t="str">
        <f t="shared" si="3"/>
        <v>Періодичні видання</v>
      </c>
      <c r="J130" s="111">
        <f t="shared" si="3"/>
        <v>1.2</v>
      </c>
      <c r="K130" s="81"/>
    </row>
    <row r="131" spans="1:11" ht="15.75" customHeight="1">
      <c r="A131" s="172"/>
      <c r="B131" s="127"/>
      <c r="C131" s="60"/>
      <c r="D131" s="111">
        <v>7.9</v>
      </c>
      <c r="E131" s="56" t="s">
        <v>27</v>
      </c>
      <c r="F131" s="17">
        <f t="shared" si="2"/>
        <v>7.9</v>
      </c>
      <c r="G131" s="21"/>
      <c r="H131" s="21"/>
      <c r="I131" s="63" t="str">
        <f t="shared" si="3"/>
        <v>Канцелярські товари, папір</v>
      </c>
      <c r="J131" s="111">
        <f t="shared" si="3"/>
        <v>7.9</v>
      </c>
      <c r="K131" s="81"/>
    </row>
    <row r="132" spans="1:11" ht="15.75" customHeight="1">
      <c r="A132" s="172"/>
      <c r="B132" s="127"/>
      <c r="C132" s="60"/>
      <c r="D132" s="111">
        <v>3.3</v>
      </c>
      <c r="E132" s="56" t="s">
        <v>28</v>
      </c>
      <c r="F132" s="17">
        <f t="shared" si="2"/>
        <v>3.3</v>
      </c>
      <c r="G132" s="21"/>
      <c r="H132" s="21"/>
      <c r="I132" s="63" t="str">
        <f t="shared" si="3"/>
        <v>М'який інвентар</v>
      </c>
      <c r="J132" s="111">
        <f t="shared" si="3"/>
        <v>3.3</v>
      </c>
      <c r="K132" s="81"/>
    </row>
    <row r="133" spans="1:11" ht="14.25" customHeight="1">
      <c r="A133" s="172"/>
      <c r="B133" s="127"/>
      <c r="C133" s="60"/>
      <c r="D133" s="111">
        <v>68</v>
      </c>
      <c r="E133" s="56" t="s">
        <v>36</v>
      </c>
      <c r="F133" s="17">
        <f t="shared" si="2"/>
        <v>68</v>
      </c>
      <c r="G133" s="21"/>
      <c r="H133" s="21"/>
      <c r="I133" s="63" t="str">
        <f t="shared" si="3"/>
        <v>Меблі</v>
      </c>
      <c r="J133" s="111">
        <f t="shared" si="3"/>
        <v>68</v>
      </c>
      <c r="K133" s="81"/>
    </row>
    <row r="134" spans="1:11" ht="24" customHeight="1">
      <c r="A134" s="172"/>
      <c r="B134" s="127"/>
      <c r="C134" s="60"/>
      <c r="D134" s="111">
        <v>1.5</v>
      </c>
      <c r="E134" s="56" t="s">
        <v>30</v>
      </c>
      <c r="F134" s="17">
        <f t="shared" si="2"/>
        <v>1.5</v>
      </c>
      <c r="G134" s="21"/>
      <c r="H134" s="21"/>
      <c r="I134" s="63" t="str">
        <f t="shared" si="3"/>
        <v>Електротовари, електрообладнання</v>
      </c>
      <c r="J134" s="111">
        <f t="shared" si="3"/>
        <v>1.5</v>
      </c>
      <c r="K134" s="81"/>
    </row>
    <row r="135" spans="1:11" ht="22.5" customHeight="1">
      <c r="A135" s="172"/>
      <c r="B135" s="127"/>
      <c r="C135" s="60"/>
      <c r="D135" s="111">
        <v>10.4</v>
      </c>
      <c r="E135" s="56" t="s">
        <v>31</v>
      </c>
      <c r="F135" s="17">
        <f t="shared" si="2"/>
        <v>10.4</v>
      </c>
      <c r="G135" s="21"/>
      <c r="H135" s="21"/>
      <c r="I135" s="63" t="str">
        <f t="shared" si="3"/>
        <v>Паливно-мастильні матеріали та запчастини</v>
      </c>
      <c r="J135" s="111">
        <f t="shared" si="3"/>
        <v>10.4</v>
      </c>
      <c r="K135" s="81"/>
    </row>
    <row r="136" spans="1:11" ht="22.5" customHeight="1">
      <c r="A136" s="172"/>
      <c r="B136" s="127"/>
      <c r="C136" s="60"/>
      <c r="D136" s="111">
        <v>22.1</v>
      </c>
      <c r="E136" s="56" t="s">
        <v>32</v>
      </c>
      <c r="F136" s="17">
        <f t="shared" si="2"/>
        <v>22.1</v>
      </c>
      <c r="G136" s="21"/>
      <c r="H136" s="21"/>
      <c r="I136" s="63" t="str">
        <f t="shared" si="3"/>
        <v>Бланочна, друкована продукція</v>
      </c>
      <c r="J136" s="111">
        <f t="shared" si="3"/>
        <v>22.1</v>
      </c>
      <c r="K136" s="81"/>
    </row>
    <row r="137" spans="1:11" ht="15">
      <c r="A137" s="172"/>
      <c r="B137" s="127"/>
      <c r="C137" s="60"/>
      <c r="D137" s="111">
        <v>15</v>
      </c>
      <c r="E137" s="56" t="s">
        <v>33</v>
      </c>
      <c r="F137" s="17">
        <f t="shared" si="2"/>
        <v>15</v>
      </c>
      <c r="G137" s="21"/>
      <c r="H137" s="21"/>
      <c r="I137" s="63" t="str">
        <f t="shared" si="3"/>
        <v>Миючі засоби</v>
      </c>
      <c r="J137" s="111">
        <f t="shared" si="3"/>
        <v>15</v>
      </c>
      <c r="K137" s="81"/>
    </row>
    <row r="138" spans="1:11" ht="12.75" customHeight="1">
      <c r="A138" s="172"/>
      <c r="B138" s="127"/>
      <c r="C138" s="60"/>
      <c r="D138" s="111">
        <v>2.2</v>
      </c>
      <c r="E138" s="56" t="s">
        <v>34</v>
      </c>
      <c r="F138" s="17">
        <f t="shared" si="2"/>
        <v>2.2</v>
      </c>
      <c r="G138" s="21"/>
      <c r="H138" s="21"/>
      <c r="I138" s="63" t="str">
        <f t="shared" si="3"/>
        <v>Побутова техніка</v>
      </c>
      <c r="J138" s="111">
        <f t="shared" si="3"/>
        <v>2.2</v>
      </c>
      <c r="K138" s="81"/>
    </row>
    <row r="139" spans="1:11" ht="20.25" customHeight="1">
      <c r="A139" s="172"/>
      <c r="B139" s="127"/>
      <c r="C139" s="60"/>
      <c r="D139" s="111">
        <v>13.7</v>
      </c>
      <c r="E139" s="56" t="s">
        <v>38</v>
      </c>
      <c r="F139" s="17">
        <f t="shared" si="2"/>
        <v>13.7</v>
      </c>
      <c r="G139" s="21"/>
      <c r="H139" s="21"/>
      <c r="I139" s="63" t="str">
        <f t="shared" si="3"/>
        <v>Послуги з метрології та стандартизації</v>
      </c>
      <c r="J139" s="111">
        <f t="shared" si="3"/>
        <v>13.7</v>
      </c>
      <c r="K139" s="81"/>
    </row>
    <row r="140" spans="1:11" ht="23.25" customHeight="1">
      <c r="A140" s="172"/>
      <c r="B140" s="127"/>
      <c r="C140" s="60"/>
      <c r="D140" s="111">
        <v>0.2</v>
      </c>
      <c r="E140" s="56" t="s">
        <v>79</v>
      </c>
      <c r="F140" s="17">
        <f t="shared" si="2"/>
        <v>0.2</v>
      </c>
      <c r="G140" s="21"/>
      <c r="H140" s="21"/>
      <c r="I140" s="63" t="str">
        <f t="shared" si="3"/>
        <v>Послуги з обстеження крові на РВ</v>
      </c>
      <c r="J140" s="111">
        <f t="shared" si="3"/>
        <v>0.2</v>
      </c>
      <c r="K140" s="81"/>
    </row>
    <row r="141" spans="1:11" ht="45.75" customHeight="1">
      <c r="A141" s="172"/>
      <c r="B141" s="127"/>
      <c r="C141" s="60"/>
      <c r="D141" s="111">
        <v>179.3</v>
      </c>
      <c r="E141" s="31" t="s">
        <v>39</v>
      </c>
      <c r="F141" s="17">
        <f t="shared" si="2"/>
        <v>179.3</v>
      </c>
      <c r="G141" s="21"/>
      <c r="H141" s="21"/>
      <c r="I141" s="63" t="str">
        <f t="shared" si="3"/>
        <v>Послуги з монтажу,  технічного  обслуговування і ремонту медичного устаткування   </v>
      </c>
      <c r="J141" s="111">
        <f t="shared" si="3"/>
        <v>179.3</v>
      </c>
      <c r="K141" s="81"/>
    </row>
    <row r="142" spans="1:11" ht="60" customHeight="1">
      <c r="A142" s="172"/>
      <c r="B142" s="127"/>
      <c r="C142" s="60"/>
      <c r="D142" s="111">
        <v>16.5</v>
      </c>
      <c r="E142" s="31" t="s">
        <v>40</v>
      </c>
      <c r="F142" s="17">
        <f t="shared" si="2"/>
        <v>16.5</v>
      </c>
      <c r="G142" s="21"/>
      <c r="H142" s="21"/>
      <c r="I142" s="63" t="str">
        <f t="shared" si="3"/>
        <v>Послуги з технічного обслуговування і ремонту конторських, лічильних машин та комп'ютерної техніки </v>
      </c>
      <c r="J142" s="111">
        <f t="shared" si="3"/>
        <v>16.5</v>
      </c>
      <c r="K142" s="81"/>
    </row>
    <row r="143" spans="1:11" ht="31.5" customHeight="1">
      <c r="A143" s="172"/>
      <c r="B143" s="127"/>
      <c r="C143" s="60"/>
      <c r="D143" s="111">
        <v>30</v>
      </c>
      <c r="E143" s="56" t="s">
        <v>41</v>
      </c>
      <c r="F143" s="17">
        <f t="shared" si="2"/>
        <v>30</v>
      </c>
      <c r="G143" s="21"/>
      <c r="H143" s="21"/>
      <c r="I143" s="63" t="str">
        <f t="shared" si="3"/>
        <v>Поточний ремонт приміщень, мереж, систем вентиляції</v>
      </c>
      <c r="J143" s="111">
        <f t="shared" si="3"/>
        <v>30</v>
      </c>
      <c r="K143" s="81"/>
    </row>
    <row r="144" spans="1:11" ht="13.5" customHeight="1">
      <c r="A144" s="172"/>
      <c r="B144" s="127"/>
      <c r="C144" s="60"/>
      <c r="D144" s="111">
        <v>1.7</v>
      </c>
      <c r="E144" s="56" t="s">
        <v>42</v>
      </c>
      <c r="F144" s="17">
        <f t="shared" si="2"/>
        <v>1.7</v>
      </c>
      <c r="G144" s="21"/>
      <c r="H144" s="21"/>
      <c r="I144" s="63" t="str">
        <f t="shared" si="3"/>
        <v>Телекомунікаційні послуги</v>
      </c>
      <c r="J144" s="111">
        <f t="shared" si="3"/>
        <v>1.7</v>
      </c>
      <c r="K144" s="81"/>
    </row>
    <row r="145" spans="1:11" ht="24" customHeight="1">
      <c r="A145" s="172"/>
      <c r="B145" s="127"/>
      <c r="C145" s="60"/>
      <c r="D145" s="111">
        <v>71.3</v>
      </c>
      <c r="E145" s="56" t="s">
        <v>44</v>
      </c>
      <c r="F145" s="17">
        <f t="shared" si="2"/>
        <v>71.3</v>
      </c>
      <c r="G145" s="21"/>
      <c r="H145" s="21"/>
      <c r="I145" s="63" t="str">
        <f t="shared" si="3"/>
        <v>Інші послуги (крім комунальних)</v>
      </c>
      <c r="J145" s="111">
        <f t="shared" si="3"/>
        <v>71.3</v>
      </c>
      <c r="K145" s="81"/>
    </row>
    <row r="146" spans="1:11" ht="15" customHeight="1">
      <c r="A146" s="172"/>
      <c r="B146" s="127"/>
      <c r="C146" s="60"/>
      <c r="D146" s="111">
        <v>80.1</v>
      </c>
      <c r="E146" s="56" t="s">
        <v>46</v>
      </c>
      <c r="F146" s="17">
        <f t="shared" si="2"/>
        <v>80.1</v>
      </c>
      <c r="G146" s="21"/>
      <c r="H146" s="21"/>
      <c r="I146" s="63" t="str">
        <f t="shared" si="3"/>
        <v>Медичне обладнання</v>
      </c>
      <c r="J146" s="111">
        <f t="shared" si="3"/>
        <v>80.1</v>
      </c>
      <c r="K146" s="81"/>
    </row>
    <row r="147" spans="1:11" ht="13.5" customHeight="1">
      <c r="A147" s="172"/>
      <c r="B147" s="127"/>
      <c r="C147" s="60"/>
      <c r="D147" s="111">
        <v>133.7</v>
      </c>
      <c r="E147" s="56" t="s">
        <v>47</v>
      </c>
      <c r="F147" s="17">
        <f t="shared" si="2"/>
        <v>133.7</v>
      </c>
      <c r="G147" s="21"/>
      <c r="H147" s="21"/>
      <c r="I147" s="63" t="str">
        <f t="shared" si="3"/>
        <v>Лікарські засоби</v>
      </c>
      <c r="J147" s="111">
        <f t="shared" si="3"/>
        <v>133.7</v>
      </c>
      <c r="K147" s="81"/>
    </row>
    <row r="148" spans="1:11" ht="13.5" customHeight="1">
      <c r="A148" s="172"/>
      <c r="B148" s="127"/>
      <c r="C148" s="60"/>
      <c r="D148" s="111">
        <v>7</v>
      </c>
      <c r="E148" s="56" t="s">
        <v>48</v>
      </c>
      <c r="F148" s="17">
        <f t="shared" si="2"/>
        <v>7</v>
      </c>
      <c r="G148" s="21"/>
      <c r="H148" s="21"/>
      <c r="I148" s="63" t="str">
        <f t="shared" si="3"/>
        <v>Витратні матеріали</v>
      </c>
      <c r="J148" s="111">
        <f t="shared" si="3"/>
        <v>7</v>
      </c>
      <c r="K148" s="81"/>
    </row>
    <row r="149" spans="1:11" ht="15.75" customHeight="1">
      <c r="A149" s="172"/>
      <c r="B149" s="127"/>
      <c r="C149" s="60"/>
      <c r="D149" s="111">
        <v>13.2</v>
      </c>
      <c r="E149" s="56" t="s">
        <v>49</v>
      </c>
      <c r="F149" s="17">
        <f t="shared" si="2"/>
        <v>13.2</v>
      </c>
      <c r="G149" s="21"/>
      <c r="H149" s="21"/>
      <c r="I149" s="63" t="str">
        <f t="shared" si="3"/>
        <v>Медичний інструментарій</v>
      </c>
      <c r="J149" s="111">
        <f t="shared" si="3"/>
        <v>13.2</v>
      </c>
      <c r="K149" s="81"/>
    </row>
    <row r="150" spans="1:11" ht="23.25" customHeight="1">
      <c r="A150" s="172"/>
      <c r="B150" s="127"/>
      <c r="C150" s="60"/>
      <c r="D150" s="111">
        <v>6.2</v>
      </c>
      <c r="E150" s="56" t="s">
        <v>50</v>
      </c>
      <c r="F150" s="17">
        <f t="shared" si="2"/>
        <v>6.2</v>
      </c>
      <c r="G150" s="21"/>
      <c r="H150" s="21"/>
      <c r="I150" s="63" t="str">
        <f t="shared" si="3"/>
        <v>Вироби медичного призначення</v>
      </c>
      <c r="J150" s="111">
        <f t="shared" si="3"/>
        <v>6.2</v>
      </c>
      <c r="K150" s="81"/>
    </row>
    <row r="151" spans="1:11" ht="21" customHeight="1">
      <c r="A151" s="172"/>
      <c r="B151" s="127"/>
      <c r="C151" s="60"/>
      <c r="D151" s="111">
        <v>38.5</v>
      </c>
      <c r="E151" s="56" t="s">
        <v>51</v>
      </c>
      <c r="F151" s="17">
        <f t="shared" si="2"/>
        <v>38.5</v>
      </c>
      <c r="G151" s="21"/>
      <c r="H151" s="21"/>
      <c r="I151" s="27" t="str">
        <f t="shared" si="3"/>
        <v>Інші фармацевтичні препарати</v>
      </c>
      <c r="J151" s="111">
        <f t="shared" si="3"/>
        <v>38.5</v>
      </c>
      <c r="K151" s="81"/>
    </row>
    <row r="152" spans="1:11" ht="14.25" customHeight="1">
      <c r="A152" s="172"/>
      <c r="B152" s="127"/>
      <c r="C152" s="60"/>
      <c r="D152" s="111">
        <v>9.3</v>
      </c>
      <c r="E152" s="56" t="s">
        <v>52</v>
      </c>
      <c r="F152" s="17">
        <f t="shared" si="2"/>
        <v>9.3</v>
      </c>
      <c r="G152" s="21"/>
      <c r="H152" s="21"/>
      <c r="I152" s="63" t="str">
        <f t="shared" si="3"/>
        <v>Дезинфікуючі розчини</v>
      </c>
      <c r="J152" s="111">
        <f t="shared" si="3"/>
        <v>9.3</v>
      </c>
      <c r="K152" s="81"/>
    </row>
    <row r="153" spans="1:11" ht="13.5" customHeight="1" thickBot="1">
      <c r="A153" s="172"/>
      <c r="B153" s="58" t="s">
        <v>21</v>
      </c>
      <c r="C153" s="59">
        <v>26.3</v>
      </c>
      <c r="D153" s="114"/>
      <c r="E153" s="58"/>
      <c r="F153" s="115">
        <f>C153+D153</f>
        <v>26.3</v>
      </c>
      <c r="G153" s="64">
        <v>2220</v>
      </c>
      <c r="H153" s="54">
        <v>26.3</v>
      </c>
      <c r="I153" s="63"/>
      <c r="J153" s="111"/>
      <c r="K153" s="91"/>
    </row>
    <row r="154" spans="1:11" ht="15.75" customHeight="1">
      <c r="A154" s="169" t="s">
        <v>17</v>
      </c>
      <c r="B154" s="68"/>
      <c r="C154" s="69"/>
      <c r="D154" s="116"/>
      <c r="E154" s="68"/>
      <c r="F154" s="105">
        <v>0</v>
      </c>
      <c r="G154" s="69"/>
      <c r="H154" s="69"/>
      <c r="I154" s="117"/>
      <c r="J154" s="118"/>
      <c r="K154" s="109">
        <v>0</v>
      </c>
    </row>
    <row r="155" spans="1:11" ht="15.75" customHeight="1" thickBot="1">
      <c r="A155" s="170"/>
      <c r="B155" s="71"/>
      <c r="C155" s="72"/>
      <c r="D155" s="119"/>
      <c r="E155" s="71"/>
      <c r="F155" s="106"/>
      <c r="G155" s="72"/>
      <c r="H155" s="72"/>
      <c r="I155" s="120"/>
      <c r="J155" s="121"/>
      <c r="K155" s="110"/>
    </row>
    <row r="156" spans="1:11" ht="27.75" customHeight="1" thickBot="1">
      <c r="A156" s="74" t="s">
        <v>18</v>
      </c>
      <c r="B156" s="75"/>
      <c r="C156" s="76">
        <f>SUM(C8:C155)-124.9-38.8</f>
        <v>1280.5</v>
      </c>
      <c r="D156" s="76">
        <f>SUM(D8:D155)</f>
        <v>4130.189999999998</v>
      </c>
      <c r="E156" s="77" t="s">
        <v>19</v>
      </c>
      <c r="F156" s="76">
        <f>SUM(F8:F155)-124.9-38.8</f>
        <v>5410.6900000000005</v>
      </c>
      <c r="G156" s="78" t="s">
        <v>19</v>
      </c>
      <c r="H156" s="76">
        <f>SUM(H8:H155)</f>
        <v>1235.4000000000003</v>
      </c>
      <c r="I156" s="78" t="s">
        <v>19</v>
      </c>
      <c r="J156" s="76">
        <f>SUM(J8:J155)</f>
        <v>4130.189999999998</v>
      </c>
      <c r="K156" s="79">
        <f>F156-H156-J156</f>
        <v>45.10000000000218</v>
      </c>
    </row>
    <row r="157" spans="1:11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.7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.7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.7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.7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.7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.7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.7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.7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.7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.7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.7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.7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.7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.7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.7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.7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.7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.7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.7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.7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.7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.7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.7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.7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.7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.7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5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5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5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" customHeigh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5" customHeigh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5" customHeigh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" customHeigh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5" customHeigh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" customHeigh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5" customHeigh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5" customHeigh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5" customHeigh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5" customHeigh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5" customHeigh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" customHeigh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5" customHeigh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" customHeigh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5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5" customHeigh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5" customHeigh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" customHeigh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5" customHeigh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" customHeigh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5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5" customHeigh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" customHeigh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5" customHeigh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5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5" customHeigh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5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" customHeigh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" customHeigh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5" customHeigh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5" customHeigh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" customHeigh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5" customHeigh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2:11" ht="15" customHeight="1"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2:11" ht="15" customHeight="1"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2:11" ht="15" customHeight="1"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2:11" ht="15" customHeight="1"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2:11" ht="15" customHeight="1"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2:11" ht="15" customHeight="1"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2:11" ht="15" customHeight="1"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2:11" ht="15" customHeight="1"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2:11" ht="15" customHeight="1"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2:11" ht="15" customHeight="1"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2:11" ht="15" customHeight="1"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2:11" ht="15" customHeight="1"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2:11" ht="15" customHeight="1"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2:11" ht="15" customHeight="1"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2:11" ht="15" customHeight="1"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2:11" ht="15" customHeight="1"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2:11" ht="15" customHeight="1"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2:11" ht="15" customHeight="1"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2:11" ht="15" customHeight="1"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2:11" ht="15" customHeight="1"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2:11" ht="15" customHeight="1"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2:11" ht="15" customHeight="1"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2:11" ht="15" customHeight="1"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2:11" ht="15" customHeight="1"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2:11" ht="15" customHeight="1"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2:11" ht="15" customHeight="1"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2:11" ht="15" customHeight="1"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2:11" ht="15" customHeight="1"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2:11" ht="15" customHeight="1"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2:11" ht="15" customHeight="1"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2:11" ht="15" customHeight="1"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2:11" ht="15" customHeight="1"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2:11" ht="15" customHeight="1"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2:11" ht="15" customHeight="1"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2:11" ht="15" customHeight="1"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2:11" ht="15" customHeight="1"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2:11" ht="15" customHeight="1"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2:11" ht="15" customHeight="1"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2:11" ht="15" customHeight="1"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2:11" ht="15" customHeight="1"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2:11" ht="15" customHeight="1"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2:11" ht="15" customHeight="1"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2:11" ht="15" customHeight="1"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2:11" ht="15" customHeight="1"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2:11" ht="15" customHeight="1"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2:11" ht="15" customHeight="1"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2:11" ht="15" customHeight="1"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2:11" ht="15" customHeight="1"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2:11" ht="15" customHeight="1"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2:11" ht="15" customHeight="1"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</sheetData>
  <sheetProtection/>
  <mergeCells count="41"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K8:K15"/>
    <mergeCell ref="B16:B19"/>
    <mergeCell ref="B22:B23"/>
    <mergeCell ref="B25:B56"/>
    <mergeCell ref="A58:A106"/>
    <mergeCell ref="B58:B64"/>
    <mergeCell ref="C58:C64"/>
    <mergeCell ref="D58:D64"/>
    <mergeCell ref="E58:E64"/>
    <mergeCell ref="F58:F64"/>
    <mergeCell ref="A8:A57"/>
    <mergeCell ref="B8:B15"/>
    <mergeCell ref="C8:C15"/>
    <mergeCell ref="D8:D15"/>
    <mergeCell ref="E8:E15"/>
    <mergeCell ref="F8:F15"/>
    <mergeCell ref="K58:K64"/>
    <mergeCell ref="B65:B67"/>
    <mergeCell ref="B76:B104"/>
    <mergeCell ref="A107:A153"/>
    <mergeCell ref="B107:B113"/>
    <mergeCell ref="C107:C113"/>
    <mergeCell ref="D107:D113"/>
    <mergeCell ref="E107:E113"/>
    <mergeCell ref="F107:F113"/>
    <mergeCell ref="K107:K113"/>
    <mergeCell ref="B114:B116"/>
    <mergeCell ref="B117:B118"/>
    <mergeCell ref="B124:B125"/>
    <mergeCell ref="B127:B152"/>
    <mergeCell ref="A154:A155"/>
  </mergeCells>
  <printOptions/>
  <pageMargins left="0.7086614173228347" right="0.3937007874015748" top="0.7480314960629921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Kostya</cp:lastModifiedBy>
  <cp:lastPrinted>2018-08-14T14:40:08Z</cp:lastPrinted>
  <dcterms:created xsi:type="dcterms:W3CDTF">2018-05-23T03:28:17Z</dcterms:created>
  <dcterms:modified xsi:type="dcterms:W3CDTF">2019-01-28T17:30:25Z</dcterms:modified>
  <cp:category/>
  <cp:version/>
  <cp:contentType/>
  <cp:contentStatus/>
</cp:coreProperties>
</file>